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Win11\Desktop\maja\BCP proektna dokumentacija\Kjafasan\faza 1\Annex 1-Lot 2-Kjafasan\2.2\"/>
    </mc:Choice>
  </mc:AlternateContent>
  <xr:revisionPtr revIDLastSave="0" documentId="13_ncr:1_{A2141007-B93E-4FE9-B952-8253FBA55C89}" xr6:coauthVersionLast="47" xr6:coauthVersionMax="47" xr10:uidLastSave="{00000000-0000-0000-0000-000000000000}"/>
  <bookViews>
    <workbookView xWindow="-120" yWindow="-120" windowWidth="29040" windowHeight="15720" xr2:uid="{00000000-000D-0000-FFFF-FFFF00000000}"/>
  </bookViews>
  <sheets>
    <sheet name="рекапитулар" sheetId="3" r:id="rId1"/>
    <sheet name="А-реконтрукција" sheetId="1" r:id="rId2"/>
    <sheet name="E-реконструцкија" sheetId="4" r:id="rId3"/>
    <sheet name="ВК-надворешни инст" sheetId="5" r:id="rId4"/>
  </sheets>
  <definedNames>
    <definedName name="Excel_BuiltIn_Print_Area_1">#REF!</definedName>
    <definedName name="Excel_BuiltIn_Print_Area_2">#REF!</definedName>
    <definedName name="Excel_BuiltIn_Print_Area_2_1">#REF!</definedName>
    <definedName name="Excel_BuiltIn_Print_Area_3">#REF!</definedName>
    <definedName name="Excel_BuiltIn_Print_Area_6">#REF!</definedName>
    <definedName name="Excel_BuiltIn_Print_Area_7">#REF!</definedName>
    <definedName name="Excel_BuiltIn_Print_Titles_1">#REF!</definedName>
    <definedName name="_xlnm.Print_Area" localSheetId="2">'E-реконструцкија'!$A$1:$G$27</definedName>
    <definedName name="_xlnm.Print_Area" localSheetId="1">'А-реконтрукција'!$A$1:$F$165</definedName>
    <definedName name="_xlnm.Print_Area" localSheetId="3">'ВК-надворешни инст'!$A$1:$F$30</definedName>
    <definedName name="_xlnm.Print_Area" localSheetId="0">рекапитулар!$A$1:$D$12</definedName>
    <definedName name="_xlnm.Print_Titles" localSheetId="2">'E-реконструцкија'!$5:$5</definedName>
    <definedName name="_xlnm.Print_Titles" localSheetId="3">'ВК-надворешни инст'!$4:$4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0" i="1" l="1"/>
  <c r="F68" i="1"/>
  <c r="D12" i="5" l="1"/>
  <c r="D16" i="5" s="1"/>
  <c r="F16" i="5" s="1"/>
  <c r="C25" i="4"/>
  <c r="B25" i="4"/>
  <c r="G18" i="4"/>
  <c r="G17" i="4"/>
  <c r="G16" i="4"/>
  <c r="G14" i="4"/>
  <c r="G13" i="4"/>
  <c r="G12" i="4"/>
  <c r="G20" i="4" s="1"/>
  <c r="G25" i="4" s="1"/>
  <c r="G27" i="4" s="1"/>
  <c r="F12" i="5" l="1"/>
  <c r="D9" i="3"/>
  <c r="D13" i="5"/>
  <c r="F13" i="5" s="1"/>
  <c r="D14" i="5"/>
  <c r="F14" i="5" s="1"/>
  <c r="D15" i="5"/>
  <c r="F15" i="5" s="1"/>
  <c r="D17" i="5"/>
  <c r="F17" i="5" s="1"/>
  <c r="F84" i="1"/>
  <c r="F20" i="5" l="1"/>
  <c r="F27" i="5" s="1"/>
  <c r="F30" i="5" s="1"/>
  <c r="F109" i="1"/>
  <c r="D10" i="3" l="1"/>
  <c r="F55" i="1" l="1"/>
  <c r="F53" i="1"/>
  <c r="F54" i="1"/>
  <c r="F52" i="1"/>
  <c r="F114" i="1" l="1"/>
  <c r="F113" i="1"/>
  <c r="F112" i="1"/>
  <c r="F111" i="1"/>
  <c r="F110" i="1"/>
  <c r="F106" i="1"/>
  <c r="B163" i="1" l="1"/>
  <c r="B162" i="1"/>
  <c r="B161" i="1"/>
  <c r="B160" i="1"/>
  <c r="B159" i="1"/>
  <c r="B158" i="1"/>
  <c r="A163" i="1"/>
  <c r="A162" i="1"/>
  <c r="A161" i="1"/>
  <c r="A160" i="1"/>
  <c r="A159" i="1"/>
  <c r="A158" i="1"/>
  <c r="D141" i="1"/>
  <c r="F141" i="1" s="1"/>
  <c r="D92" i="1"/>
  <c r="D91" i="1"/>
  <c r="F91" i="1" s="1"/>
  <c r="D142" i="1"/>
  <c r="F142" i="1" s="1"/>
  <c r="D140" i="1"/>
  <c r="F140" i="1" s="1"/>
  <c r="D137" i="1"/>
  <c r="F137" i="1" s="1"/>
  <c r="D134" i="1"/>
  <c r="D149" i="1" s="1"/>
  <c r="F149" i="1" s="1"/>
  <c r="D128" i="1"/>
  <c r="F128" i="1" s="1"/>
  <c r="D125" i="1"/>
  <c r="D131" i="1" s="1"/>
  <c r="F131" i="1" s="1"/>
  <c r="F108" i="1"/>
  <c r="F107" i="1"/>
  <c r="F105" i="1"/>
  <c r="F104" i="1"/>
  <c r="D80" i="1"/>
  <c r="F80" i="1" s="1"/>
  <c r="D78" i="1"/>
  <c r="F78" i="1" s="1"/>
  <c r="D76" i="1"/>
  <c r="F76" i="1" s="1"/>
  <c r="F87" i="1" s="1"/>
  <c r="D41" i="1"/>
  <c r="F49" i="1"/>
  <c r="F48" i="1"/>
  <c r="D63" i="1"/>
  <c r="F63" i="1" s="1"/>
  <c r="F61" i="1"/>
  <c r="F60" i="1"/>
  <c r="F47" i="1"/>
  <c r="F46" i="1"/>
  <c r="F45" i="1"/>
  <c r="F44" i="1"/>
  <c r="F151" i="1"/>
  <c r="F118" i="1"/>
  <c r="F94" i="1"/>
  <c r="F66" i="1"/>
  <c r="F58" i="1"/>
  <c r="F121" i="1" l="1"/>
  <c r="F159" i="1"/>
  <c r="F41" i="1"/>
  <c r="D150" i="1"/>
  <c r="F150" i="1" s="1"/>
  <c r="F125" i="1"/>
  <c r="D93" i="1"/>
  <c r="F93" i="1" s="1"/>
  <c r="F92" i="1"/>
  <c r="F161" i="1"/>
  <c r="F134" i="1"/>
  <c r="F71" i="1" l="1"/>
  <c r="F158" i="1" s="1"/>
  <c r="F96" i="1"/>
  <c r="F160" i="1" s="1"/>
  <c r="F145" i="1"/>
  <c r="F162" i="1" s="1"/>
  <c r="F153" i="1"/>
  <c r="F163" i="1" s="1"/>
  <c r="F165" i="1" l="1"/>
  <c r="D8" i="3"/>
  <c r="D12" i="3" l="1"/>
</calcChain>
</file>

<file path=xl/sharedStrings.xml><?xml version="1.0" encoding="utf-8"?>
<sst xmlns="http://schemas.openxmlformats.org/spreadsheetml/2006/main" count="285" uniqueCount="207">
  <si>
    <t>Предмер пресметка</t>
  </si>
  <si>
    <t>ГРАДЕЖНО ЗАНАЕТЧИСКИ РАБОТИ</t>
  </si>
  <si>
    <t>ПРИПРЕМНИ РАБОТИ</t>
  </si>
  <si>
    <t>БРАВАРСКИ/СТОЛАРСКИ РАБОТИ</t>
  </si>
  <si>
    <t xml:space="preserve">Сите позиции вклучуваат набавка транспорт и монтажа на надворешна/внатрешна столарија/браварија, комплет со потребниот споен материјал, китирање, исполнување со пурпена, оков, брава, клуч, спремно за употреба -  според позиции во приложена шема на браварија/столарија, доколку не е поинаку назначено/дополнето.
За сите позиции потконструкцијата за монтажа на профилите, како и потконструкцијата за укрутување на браваријата е влезена во цената.
Боја по избор на инвеститорот. 
Комплетната браварија да се достави на објект финално обработена, со вградено стакло и оков и заштитена со пластична фолија. Вградување со сува монтажа со слепа рамка.  Задолжително вградување на дихт-траки и покривни лајсни. Монтирање по завршување на грубите работи. 
Дадените димензии се ѕидарска мерка. 
Сите позиции, мерки и количини да се проверат на лице место. 
</t>
  </si>
  <si>
    <t>ЛИМАРСКИ РАБОТИ</t>
  </si>
  <si>
    <t>Unit
ед. мера</t>
  </si>
  <si>
    <t>Quantity
количина</t>
  </si>
  <si>
    <t>Unit price
ед. цена</t>
  </si>
  <si>
    <t>Total price
вк. цена</t>
  </si>
  <si>
    <t>1.1</t>
  </si>
  <si>
    <t>m²</t>
  </si>
  <si>
    <t>1.2</t>
  </si>
  <si>
    <t>1.3</t>
  </si>
  <si>
    <t>1.4</t>
  </si>
  <si>
    <t>1.5</t>
  </si>
  <si>
    <t>1.6</t>
  </si>
  <si>
    <t>ВКУПНО ПРИПРЕМНИ РАБОТИ</t>
  </si>
  <si>
    <t>3.1</t>
  </si>
  <si>
    <t>6.1</t>
  </si>
  <si>
    <t>6.2</t>
  </si>
  <si>
    <t>Надворешни врати и прозори</t>
  </si>
  <si>
    <t>ВКУПНО БРАВАРСКИ РАБОТИ</t>
  </si>
  <si>
    <t>m</t>
  </si>
  <si>
    <t>РАЗНИ РАБОТИ</t>
  </si>
  <si>
    <t>Набавка, транспорт и монтажа на прозорска парапетна даска од кантирана иверка d=25mm со АБС трака, широчина 16cm, комплет со потребниот споен материјал и китирање на споеви со трајноеластичен кит. 
Боја по избор на инвеститорот.
Пресметка по m' монтиран парапет.</t>
  </si>
  <si>
    <t>ВКУПНО РАЗНИ РАБОТИ</t>
  </si>
  <si>
    <t>РЕКАПИТУЛАР</t>
  </si>
  <si>
    <t>2.1</t>
  </si>
  <si>
    <t>2.2</t>
  </si>
  <si>
    <t>2.3</t>
  </si>
  <si>
    <t>3.2</t>
  </si>
  <si>
    <t>3.3</t>
  </si>
  <si>
    <t>4.1</t>
  </si>
  <si>
    <t>ФАСАДЕРСКИ РАБОТИ</t>
  </si>
  <si>
    <t xml:space="preserve">Oбработка на шпалетни на прозори и врати со топлотна изолација од експандиран полистирен (EPS) d=2cm, РШ 20cm, лепена на подлога со соодветно градежно лепило, заштитен слој од армиран малтер во два слоја со поставување на фиберглас (стаклена) мрежа. Завршен слој од силикатен премаз. Позицијата вклучува вградување на аголни лајсни. </t>
  </si>
  <si>
    <t>ВКУПНО ФАСАДЕРСКИ РАБОТИ</t>
  </si>
  <si>
    <t>олук 12/12cm</t>
  </si>
  <si>
    <t xml:space="preserve">Набавка, транспорт и монтажа на окапница кај олук од пластифициран лим d=0.6mm, комплет со споен материјал и китирање. </t>
  </si>
  <si>
    <t>Набавка, транспорт и монтажа на прозорски банкини од пластифициран лим d=0.6mm, комплет со споен материјал и китирање.</t>
  </si>
  <si>
    <t>ВКУПНО ЛИМАРСКИ РАБОТИ</t>
  </si>
  <si>
    <t>Чистење на објектот од градежен шут, со утовар и транспорт до овластена депонија (по избор на изведувачот, во консултација со надзорот).
 - цел објект</t>
  </si>
  <si>
    <t>1</t>
  </si>
  <si>
    <t>2</t>
  </si>
  <si>
    <t>Сите позиции опфаќаат утовар во камион и транспорт до депонија посочена од Надзорот, освен ако во позицијата не е поинаку назначено.</t>
  </si>
  <si>
    <t xml:space="preserve">Отстранување на постоечки дрвени прозори, комплет со потпрозорни даски и прозорска лимена банкина </t>
  </si>
  <si>
    <t>Отстранување на постоечки хоризонтални и вертикални олуци од поцинкуван лим</t>
  </si>
  <si>
    <t>Рушење на бетонска атика / чело за скриен олук по подолжните страни на објектот, комплет со испуст на бетонски греди на кои се носи атиката.</t>
  </si>
  <si>
    <t>ПОКРИВАЧКИ РАБОТИ</t>
  </si>
  <si>
    <t>ВКУПНО ПОКРИВАЧКИ РАБОТИ</t>
  </si>
  <si>
    <t>пар.</t>
  </si>
  <si>
    <t>хоризонтални олуци, l=18,40m</t>
  </si>
  <si>
    <t>вертикални олуци, l=3,65m</t>
  </si>
  <si>
    <t>комплет</t>
  </si>
  <si>
    <t>АБ атика 8/60cm, L=18,62m, пар.2
испусти на АБ греди 26/20/32, пар. 18</t>
  </si>
  <si>
    <t>Отстранување на постоечка двокрилна метална врата и каса</t>
  </si>
  <si>
    <t xml:space="preserve"> поз GD1 260/285cm</t>
  </si>
  <si>
    <t>врата со натсветло 100/285cm</t>
  </si>
  <si>
    <r>
      <t>m</t>
    </r>
    <r>
      <rPr>
        <sz val="10"/>
        <rFont val="Arial"/>
        <family val="2"/>
      </rPr>
      <t>³</t>
    </r>
  </si>
  <si>
    <t xml:space="preserve">Изведба на дрвена констукција за формирање на стреа, од дрвени греди 10/12cm поставени на 60-80cm (зависно од поставеноста на роговите на постоечката дрвена конструкција), прицврстени за посточка АБ греда / АБ серклаж со метална папуча. </t>
  </si>
  <si>
    <t>Сите позиции вклучуваат набавка и транспорт на материјалот, монтажа и демонтажа на потребно скеле за изведба на работите.</t>
  </si>
  <si>
    <t>Поставување на дрвени греди/летви 8/5cm врз постоечка кровна конструкција, едноредно, на растојание 77-82cm</t>
  </si>
  <si>
    <t>3.4</t>
  </si>
  <si>
    <t>4</t>
  </si>
  <si>
    <t>3</t>
  </si>
  <si>
    <t>Гаражна врата</t>
  </si>
  <si>
    <t>GD1 260/285</t>
  </si>
  <si>
    <t>Фасадната браварија да биде прилагодена за вградување во фасаден ѕид со дебелина 25 + 12cm + 8cm ЕПС. Во цената на браваријата да се вклучат сите портебни потконструкции и китирање. 
Дадените димензии се ѕидарска мерка. Mерките да се проверат на лице место.</t>
  </si>
  <si>
    <t>4.2</t>
  </si>
  <si>
    <t>5</t>
  </si>
  <si>
    <t>5.1</t>
  </si>
  <si>
    <t>РШ 25cm</t>
  </si>
  <si>
    <t>5.2</t>
  </si>
  <si>
    <t>5.3</t>
  </si>
  <si>
    <t>5.4</t>
  </si>
  <si>
    <t>5.5</t>
  </si>
  <si>
    <r>
      <rPr>
        <sz val="10"/>
        <rFont val="Arial"/>
        <family val="2"/>
      </rPr>
      <t>Ø</t>
    </r>
    <r>
      <rPr>
        <sz val="8.5"/>
        <rFont val="Arial"/>
        <family val="2"/>
      </rPr>
      <t>10</t>
    </r>
    <r>
      <rPr>
        <sz val="10"/>
        <rFont val="Arial"/>
        <family val="2"/>
      </rPr>
      <t>cm</t>
    </r>
  </si>
  <si>
    <t>Набавка, транспорт и монтажа на опшивки од пластифициран лим d=0.6mm, комплет со споен материјал и китирање:</t>
  </si>
  <si>
    <t xml:space="preserve">опшивка на постоечки бетонски стреи (од горна страна)
</t>
  </si>
  <si>
    <r>
      <t>m</t>
    </r>
    <r>
      <rPr>
        <sz val="10"/>
        <rFont val="Arial"/>
        <family val="2"/>
      </rPr>
      <t>²</t>
    </r>
  </si>
  <si>
    <t>Глетување со фасаден глет и боење со силиконска фасадна боја во два слоја на видливи бетоснки делови од атика и стреа над врата, бочни ѕидови на надворешни подести и скали</t>
  </si>
  <si>
    <t>опшивка на спој на кровен покривач со атика
РШ 25cm</t>
  </si>
  <si>
    <t>6</t>
  </si>
  <si>
    <t>Проект: Преглед на постоечка состојба на граничните премини Деве Баир и Ќафасан и изработка на техничка документација–проекти за реконструкција и/или надградба на објектите и инфраструктурата</t>
  </si>
  <si>
    <t>Набавка, транспорт и монтажа на вертикални олуци, од пластифициран лим d=0.6mm, комплет со челични држачи на прописно растојание, со оформување на инка, со колена, испусти и сл., со споен материјал и китирање.</t>
  </si>
  <si>
    <t>Набавка, транспорт и монтажа на опшивка на слеме од пластифициран лим d=0.6mm, комплет со споен материјал и китирање
РШ 60cm (да се усогласи со детал од готов систем од избран производител на кровни панели)</t>
  </si>
  <si>
    <t>Набавка, транспорт и монтажа на хоризонтални висечки олуци од пластифициран лим d=0,6mm, комплет со потребните челични држачи, на прописно растојание со оформување на падови кон вертикали, комплет со споен материјал и китирање. 
Да се усогласи со детал од готов систем од избран производител на кровни панели.</t>
  </si>
  <si>
    <t>опшивка на атика на калкански ѕидови
РШ 20cm</t>
  </si>
  <si>
    <t xml:space="preserve">Набавка, транспорт и монтажа на кровни сендвич панели d = 80мм, со двострано профилирани челични поцинкувани лимови, д=0.6/0.4 мм (завршно обработени со полиестер боја) и исполна од полиуретан, заедно со сите потребни спојни и фасонски елементи (за покривање на слеме, фиксирање, опшивки покривање споеви, заптивање,и сл.). Пресметка по коса површина. Изведба согласно детали и упатство од избран произовител. </t>
  </si>
  <si>
    <t>Отстранување на постоечки лексан од кровен покривач и бочни страни кај натстреа пред влез во тоалети</t>
  </si>
  <si>
    <t>Poz P7 100/285cm еднокрилна врата со натсветло</t>
  </si>
  <si>
    <t>Poz P8 100/285cm еднокрилна врата со натсветло</t>
  </si>
  <si>
    <t>Сите надворешни врати да се со брава и клуч.</t>
  </si>
  <si>
    <t xml:space="preserve">Отстранување на постоечкa PVC столарија, комплет со потпрозорни даски и прозорска банкина </t>
  </si>
  <si>
    <t>еднокрилна врата со натсветло 100/285cm</t>
  </si>
  <si>
    <t>1.7</t>
  </si>
  <si>
    <t>PHASE ELECTRICAL INSTALLATIONS FOR INDUSTRIAL OBJECT ALKALOID</t>
  </si>
  <si>
    <t>Бр.</t>
  </si>
  <si>
    <t>Oпис</t>
  </si>
  <si>
    <t>Description</t>
  </si>
  <si>
    <t>Е.M./ Unit</t>
  </si>
  <si>
    <t>Количина/ quantity</t>
  </si>
  <si>
    <t>Единечна цена/ Unit price</t>
  </si>
  <si>
    <t>Вкупна цена
Price</t>
  </si>
  <si>
    <t xml:space="preserve">                  A. ГРОМОБРАНСКА ЗАШТИТА</t>
  </si>
  <si>
    <t xml:space="preserve">                  A. Power Supply</t>
  </si>
  <si>
    <t>A.1 Громобранска заштита</t>
  </si>
  <si>
    <t>Набавка, испорака и монтажа на следниве елементи:</t>
  </si>
  <si>
    <t>Supply, delivery and installation of the following elements:</t>
  </si>
  <si>
    <t>Поцинкувана FeZn 25х4мм трака на соодветни држачи за кров и спусни проведници, комплет со овесната опрема.</t>
  </si>
  <si>
    <t xml:space="preserve">Galvanized FeZn 30x4mm track from a measurement to the existing grounding equipment with complete set of equipment, cross-piece bituminous bitmap after joining in the foundations of the building and to each switchboard, equipment from the substation, as well as metal pillars and leaning in the halls. </t>
  </si>
  <si>
    <t>м</t>
  </si>
  <si>
    <t xml:space="preserve">Мерна кутија за одвојување на громобранската и траката за заземјување. </t>
  </si>
  <si>
    <t>Equipotential busbar for connection to existing grounding with metal parts of equipment.</t>
  </si>
  <si>
    <t xml:space="preserve">пар. </t>
  </si>
  <si>
    <t xml:space="preserve">Мерење на овластена организација на заземјување и издавање на сертификат . Комплет за цел објект. Во случај истото да не задоволува мора да се направи анализа на заземјувањето и направи следните делови во објкектот.  </t>
  </si>
  <si>
    <t>Cable for earthing of metal parts (metal racks, metal pipes, metal construction of equipment, etc.) in the P / F 1х10mm2 facility with an average length of 0.5-2m with complete fitting</t>
  </si>
  <si>
    <t xml:space="preserve">Напомена следните ставки од 4-6 се изведуваат само ако постоечкото заземјување не задоволува. </t>
  </si>
  <si>
    <t xml:space="preserve">Поцинкувана FeZn 30х4мм трака во земја поврзана во прстен за приклучувањето на громобранот. </t>
  </si>
  <si>
    <t>Measurement of the authorized organization of grounding and issuance of a certificate.</t>
  </si>
  <si>
    <t xml:space="preserve">Ископ за поцинкувана FeZn 30х4мм трака во земја со длабина 0.8м и ширнина не поголема од 0.4м, комплет со затрупување. </t>
  </si>
  <si>
    <t xml:space="preserve">Мерење на овластена организација на заземјување и издавање на сертификат . Комплет за цел објект. </t>
  </si>
  <si>
    <t xml:space="preserve"> Вкупно A.1 :</t>
  </si>
  <si>
    <t>РЕКАПИТУЛАР :</t>
  </si>
  <si>
    <t>Total den;</t>
  </si>
  <si>
    <t>Poz P9 100/225cm еднокрилна врата</t>
  </si>
  <si>
    <t>ЕЛЕКТРИЧНИ ИНСТАЛАЦИИ - ГРОМОБРАНСКА ЗАШТИТА</t>
  </si>
  <si>
    <t xml:space="preserve">Отстранување на постоечки кровен покривач од пластифициран лим, комплет со дрвени летви, како и вклучително сите лимени опшивки.
По отстранување на постечкиот кровен покривач задолжително да се направи проверка на моменталната состојба на кровната конструкција од страна на Градежен инженер и Надзорен орган. </t>
  </si>
  <si>
    <t>2.9</t>
  </si>
  <si>
    <t>Санација на постојна дрвена кровна конструкција од квалитетна сува граѓа</t>
  </si>
  <si>
    <t>По отстранување на постечкиот кровен покривач (позиција 1.6) задолжително да се направи проверка на моменталната состојба на кровната конструкција од страна на Градежен инженер и Надзорен орган. Доколку се дојде до сознание дека постоечката кровна конструкција неможе да прифати поставување на нов покривач, да се изврши нејзина санација или замена со нова, соодветно прилагодена на избраниот тип на кровен покривач.</t>
  </si>
  <si>
    <t>Да се даде единечна количина за позицијата, во случај на евентуална потреба од санација</t>
  </si>
  <si>
    <r>
      <t>m</t>
    </r>
    <r>
      <rPr>
        <sz val="10"/>
        <color theme="1"/>
        <rFont val="Arial"/>
        <family val="2"/>
      </rPr>
      <t>³</t>
    </r>
  </si>
  <si>
    <t>Изведба на термоизолирана фасада со топлотна изолација од експандиран полистирен (EPS) d=8cm (25kg/m³), лепена на подлога со соодветно градежно лепило, заштитен слој од армиран малтер во два слоја со поставување на фиберглас (стаклена) мрежа. Завршен слој од силикатен премаз. Позицијата вклучува вградување на аголни лајсни.
Сите фасадни отвори се одбиени.
Постоечката ѕидна површина претходно да се обработи со додаток (премаз) за подобрување на лепливоста, еластичноста и водоотпорноста на малтерските и бетонските смеси, за постигнување на површинска импрегнација на подлогата. 
Да се земе се во цената.</t>
  </si>
  <si>
    <t xml:space="preserve">Боење на фасада со силиконска фасадна боја.  (Пресметаната фасадна површина ги вклучува и сите шпалетни на прозори и врати. Сите фасадни отвори се одбиени.) Боја по избор на Инвеститорот.
</t>
  </si>
  <si>
    <t xml:space="preserve">Poz P1 400/200-285- стаклен портал од двокрилен прозор 300/200cm и еднокрилна врата со натсветсло 100/285cm </t>
  </si>
  <si>
    <t xml:space="preserve">Poz P2 - 400/200cm стаклен портал - трокрилен прозор </t>
  </si>
  <si>
    <t xml:space="preserve">Poz P3 400/200-285- стаклен портал од двокрилен прозор 300/200cm и еднокрилна врата со натсветсло 100/285cm </t>
  </si>
  <si>
    <t>Poz P4 300/200cm стаклен портал - двокрилен прозор 300/200cm</t>
  </si>
  <si>
    <t>Poz P5а 100/200cm еднокрилен прозор со натсветло</t>
  </si>
  <si>
    <t xml:space="preserve">Poz P6 400/200-285- стаклен портал од двокрилен прозор 200/200cm и две еднокрилни врати со натсветсло 100/285cm </t>
  </si>
  <si>
    <t>Набавка, транспорт и монтажа на гаражна сегментна врата со автоматско отварање, со челични топлопоцинковани ламели со полиестерски     
темелен премаз, исполнети со pu изолација, d=42mm</t>
  </si>
  <si>
    <t xml:space="preserve">Poz P5 100/200cm еднокрилен прозор со натсветло
</t>
  </si>
  <si>
    <t>Poz P10 100/200cm еднокрилен прозор со натсветло</t>
  </si>
  <si>
    <t xml:space="preserve">ОСНОВЕН ПРОЕКТ ЗА РЕКОНСТРУКЦИЈА
НА ФАСАДА И КРОВЕН ПОКРИВАЧ НА ПОСТОЕЧКИ ОБЈЕКТ „СТАР ОБЈЕКТ НА ЦАРИНА И ПОЛИЦИЈА“ 
НА КП 2578 КО РАДОЖДА, (ГП 1.7 ОД УПВНМ ЗА ГРАНИЧЕН ПРЕМИН ЌАФАСАН),  ОПШТИНА СТРУГА
</t>
  </si>
  <si>
    <t xml:space="preserve">РЕКОНСТРУКЦИЈА
НА ФАСАДА И КРОВЕН ПОКРИВАЧ НА ПОСТОЕЧКИ ОБЈЕКТ „СТАР ОБЈЕКТ НА ЦАРИНА И ПОЛИЦИЈА“ 
НА КП 2578 КО РАДОЖДА, (ГП 1.7 ОД УПВНМ ЗА ГРАНИЧЕН ПРЕМИН ЌАФАСАН),  ОПШТИНА СТРУГА
</t>
  </si>
  <si>
    <t>A.5 Protection and grounding</t>
  </si>
  <si>
    <t>Total A.5</t>
  </si>
  <si>
    <t>ВКУПНО ден :</t>
  </si>
  <si>
    <t xml:space="preserve"> </t>
  </si>
  <si>
    <t xml:space="preserve">П Р Е Д М Е Р </t>
  </si>
  <si>
    <t>ЗА НАДВОРЕШНИ ХИДРОТЕХНИЧКИ ИНСТАЛАЦИИ</t>
  </si>
  <si>
    <t>Р.бр.</t>
  </si>
  <si>
    <t>Ед.  мера</t>
  </si>
  <si>
    <t>АТМОСФЕРСКА КАНАЛИЗАЦИЈА</t>
  </si>
  <si>
    <t>Напомена!
Количините за вертикалните и хоризонталните олуци се опфатени во предмер-аркитектура</t>
  </si>
  <si>
    <t>Обележување и исколчување на траса</t>
  </si>
  <si>
    <t>m'</t>
  </si>
  <si>
    <t>Двострано сечење на бетонски тротоари во ширина д=60сm h=10cm, ископ на бетонот и одвоз на материјалот до депонија  до 5км.</t>
  </si>
  <si>
    <r>
      <t>m</t>
    </r>
    <r>
      <rPr>
        <vertAlign val="superscript"/>
        <sz val="10"/>
        <rFont val="Verdana"/>
        <family val="2"/>
      </rPr>
      <t>2</t>
    </r>
  </si>
  <si>
    <t>Рачен ископ на земја(тампон)под бетонскиот тротоар  и одвоз на материјалот до депонија  до 5км.</t>
  </si>
  <si>
    <r>
      <t>m</t>
    </r>
    <r>
      <rPr>
        <vertAlign val="superscript"/>
        <sz val="10"/>
        <rFont val="Verdana"/>
        <family val="2"/>
      </rPr>
      <t>3</t>
    </r>
  </si>
  <si>
    <t xml:space="preserve">Фино планирање на дното на ровот </t>
  </si>
  <si>
    <t xml:space="preserve">Изработка подлога за канелетите со посен бетон МБ20 со димензии 0.60*0.15m </t>
  </si>
  <si>
    <t>Набавка, транспорт и монтажа на префабрикувани бетонски канелети со димензии 50/40/12,поставени на подлогата врз цементен малтер 1:3. Се комплет</t>
  </si>
  <si>
    <r>
      <t>m</t>
    </r>
    <r>
      <rPr>
        <vertAlign val="superscript"/>
        <sz val="10"/>
        <rFont val="Verdana"/>
        <family val="2"/>
      </rPr>
      <t>1</t>
    </r>
  </si>
  <si>
    <t xml:space="preserve">Вкупно
</t>
  </si>
  <si>
    <t>Р Е К А П И Т У А Ц И Ј А</t>
  </si>
  <si>
    <t>Надворешна атмосферска канализација</t>
  </si>
  <si>
    <t>НАДВОРЕШНИ ИНСТАЛАЦИИ</t>
  </si>
  <si>
    <t>Набавка, транспорт и монтажа на покривач и бочни страни на настрешница од трослојни поликарбонатни плочи, со двострана УВ заштита, со d=16mm, боја опал, комплет со потисни лајсни, споен материјал и фасонски елементи, како систем од избран производител</t>
  </si>
  <si>
    <t xml:space="preserve">стаклен портал од двокрилен прозор 300/200cm и еднокрилна врата со натсветсло 100/285cm </t>
  </si>
  <si>
    <t xml:space="preserve">стаклен портал - троклрилен прозор 400/200cm </t>
  </si>
  <si>
    <t>стаклен портал - двокрилен прозор со натсветло 300/200cm</t>
  </si>
  <si>
    <t>прозор 100/200cm</t>
  </si>
  <si>
    <t xml:space="preserve">стаклен портал од двокрилен прозор 200/200cm и еднокрилна врата со натсветсло 100/285cm </t>
  </si>
  <si>
    <t>едникрилен прозор 100/200cm со шалтер</t>
  </si>
  <si>
    <t xml:space="preserve">едникрилен прозор 100/200cm </t>
  </si>
  <si>
    <r>
      <t xml:space="preserve">Прозори и врати од алуминиумски профили термоизолационен систем, со решен термички мост, застаклени со двослоен стакло-пакет 6+14+4, нискоемисионо стакло.Коефициент на премин на топлина </t>
    </r>
    <r>
      <rPr>
        <sz val="10"/>
        <rFont val="Calibri"/>
        <family val="2"/>
      </rPr>
      <t>≤</t>
    </r>
    <r>
      <rPr>
        <sz val="10"/>
        <rFont val="Arial"/>
        <family val="2"/>
        <charset val="204"/>
      </rPr>
      <t>1,4W/m</t>
    </r>
    <r>
      <rPr>
        <sz val="10"/>
        <rFont val="Arial"/>
        <family val="2"/>
      </rPr>
      <t>²</t>
    </r>
    <r>
      <rPr>
        <sz val="10"/>
        <rFont val="Arial"/>
        <family val="2"/>
        <charset val="204"/>
      </rPr>
      <t>K.
Исполна на крило на врати со стакло или со алуминиумски панел, согласно наведеното во шемата на столарија.</t>
    </r>
  </si>
  <si>
    <t>Количина</t>
  </si>
  <si>
    <t>вкупна цена</t>
  </si>
  <si>
    <t>ед. цена</t>
  </si>
  <si>
    <t xml:space="preserve">ВКУПЕН РЕКАПИТУЛАР </t>
  </si>
  <si>
    <t>ден.</t>
  </si>
  <si>
    <t xml:space="preserve">РЕКОНСТРУКЦИЈА НА ФАСАДА И КРОВЕН ПОКРИВАЧ НА ПОСТОЕЧКИ ОБЈЕКТ „СТАР ОБЈЕКТ НА ЦАРИНА И ПОЛИЦИЈА“ 
НА КП 2578 КО РАДОЖДА, (ГП 1.7 ОД УПВНМ ЗА ГРАНИЧЕН ПРЕМИН ЌАФАСАН),  
ОПШТИНА СТРУГА
</t>
  </si>
  <si>
    <t>ВКУПНО без ДДВ 18%</t>
  </si>
  <si>
    <t>ОПШТИ НАПОМЕНИ</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</si>
  <si>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</si>
  <si>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 xml:space="preserve">Сите позиции од предмерот подразбираат изведба на секоја позицира од работите во сѐ според цртежите, техничкиот опис, предмерот, статичката пресметка, деталите и упатствата од надзорниот орган. Материјалите кои се вградуваат мора да бидат квалитетни и да одговараат на техничките прописи и стандарди. Сите вградени позиции и системи се комплетни и спремни за употреба. 
</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</si>
  <si>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</si>
  <si>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 xml:space="preserve">Во сите позиции на припремни работи, демонтажа и рушење и градежно занаетчиски работи не се влезени евентуалните градежни интервенции произлезени од поставување на нови и надградба на постоечките инсталации во објектот. Соодветните позиции (доколку ги има) ќе се третираат во предмерите на соодветните фази.
</t>
  </si>
  <si>
    <t xml:space="preserve">Пред изведба на работите Изведувачот е задолжен да направи увид на лице место. При изведба на работите да се проверат сите референтни мерки на постоечките објекти. Доколку во тек на градба затекнатата состојба на постоечките објекти се разликува од проектната документација, да се усогласат засегнатите позиции. 
</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</si>
  <si>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</si>
  <si>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 xml:space="preserve">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Инвеститорот/Крајниот корисник/Општината.                                                                                                                                               </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</si>
  <si>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</si>
  <si>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</si>
  <si>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</si>
  <si>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</si>
  <si>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Изведувачот има обврска на сопствен трошок да изврши набавка, транспорт и поставување на информативна табла изработена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Инвеститорот.Таблата треба да биде изработена од цврст материјал со минимална димензија 150х200см.</t>
  </si>
  <si>
    <t>Изведувачот има обврска на сопствен трошок да обезбеди услови за непречена работа на надзорниор орган (канцелариски простор со минимум површина на работен простор 6 м²; со клима уред, работна маса, столче)</t>
  </si>
  <si>
    <t xml:space="preserve">Изведувачот е одговорен за разработка на сообраќајни решенија за времена измена на режимот на сообраќај (изработка на основен проект за времена измена на режим на сообраќај) и негово спроведување  по добиени одобренија и согласности од надлежните институции (поставување и одржување на времено поставената сообраќајна сигнализација), при изведба на градежните активности.  Изведувачот е одговорен за управување на сообраќајот за време на изведување на работите, вклучително и по завршување на работното време, како и во периодот од завршување на градежните работи до примо-предавањето на објектот. </t>
  </si>
  <si>
    <t>Изработка на сообраќаен проект за времена измена на режим за сообраќај.</t>
  </si>
  <si>
    <t>паушал</t>
  </si>
  <si>
    <t>1.8</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</si>
  <si>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</si>
  <si>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1.9</t>
  </si>
  <si>
    <t>ВКУПНО: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</si>
</sst>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quot;..&quot;"/>
    <numFmt numFmtId="165" formatCode="0.0"/>
    <numFmt numFmtId="166" formatCode="_-* #,##0.00\ _K_M_-;\-* #,##0.00\ _K_M_-;_-* &quot;-&quot;??\ _K_M_-;_-@_-"/>
    <numFmt numFmtId="167" formatCode="0.00;[Red]0.00"/>
  </numFmts>
  <fonts count="29">
    <font>
      <sz val="11"/>
      <color theme="1"/>
      <name val="Calibri"/>
      <family val="2"/>
      <charset val="204"/>
      <scheme val="minor"/>
    </font>
    <font>
      <sz val="11"/>
      <color theme="1"/>
      <name val="Calibri"/>
      <family val="2"/>
      <scheme val="minor"/>
    </font>
    <font>
      <sz val="11"/>
      <color theme="1"/>
      <name val="Calibri"/>
      <family val="2"/>
      <charset val="204"/>
      <scheme val="minor"/>
    </font>
    <font>
      <sz val="10"/>
      <color theme="4" tint="-0.499984740745262"/>
      <name val="Arial"/>
      <family val="2"/>
      <charset val="204"/>
    </font>
    <font>
      <b/>
      <sz val="10"/>
      <name val="Arial"/>
      <family val="2"/>
      <charset val="204"/>
    </font>
    <font>
      <sz val="10"/>
      <color theme="1"/>
      <name val="Arial"/>
      <family val="2"/>
      <charset val="204"/>
    </font>
    <font>
      <sz val="10"/>
      <name val="Arial"/>
      <family val="2"/>
      <charset val="204"/>
    </font>
    <font>
      <sz val="10"/>
      <name val="Arial"/>
      <family val="2"/>
      <charset val="238"/>
    </font>
    <font>
      <b/>
      <sz val="10"/>
      <color theme="1"/>
      <name val="Arial"/>
      <family val="2"/>
      <charset val="204"/>
    </font>
    <font>
      <sz val="10"/>
      <color rgb="FFFF0000"/>
      <name val="Arial"/>
      <family val="2"/>
      <charset val="204"/>
    </font>
    <font>
      <sz val="10"/>
      <name val="Arial"/>
      <family val="2"/>
    </font>
    <font>
      <b/>
      <sz val="10"/>
      <color rgb="FFFF0000"/>
      <name val="Arial"/>
      <family val="2"/>
      <charset val="204"/>
    </font>
    <font>
      <sz val="10"/>
      <color theme="4" tint="0.39997558519241921"/>
      <name val="Arial"/>
      <family val="2"/>
      <charset val="204"/>
    </font>
    <font>
      <sz val="10"/>
      <color rgb="FF0070C0"/>
      <name val="Arial"/>
      <family val="2"/>
      <charset val="204"/>
    </font>
    <font>
      <b/>
      <sz val="10"/>
      <color rgb="FF0070C0"/>
      <name val="Arial"/>
      <family val="2"/>
      <charset val="204"/>
    </font>
    <font>
      <sz val="10"/>
      <color rgb="FF00B050"/>
      <name val="Arial"/>
      <family val="2"/>
    </font>
    <font>
      <sz val="8.5"/>
      <name val="Arial"/>
      <family val="2"/>
    </font>
    <font>
      <sz val="10"/>
      <color theme="1"/>
      <name val="Arial"/>
      <family val="2"/>
    </font>
    <font>
      <sz val="10"/>
      <name val="Arial"/>
      <family val="2"/>
    </font>
    <font>
      <b/>
      <sz val="10"/>
      <name val="Arial"/>
      <family val="2"/>
    </font>
    <font>
      <sz val="11"/>
      <name val="Arial"/>
      <family val="2"/>
      <charset val="204"/>
    </font>
    <font>
      <b/>
      <sz val="10"/>
      <color rgb="FF808080"/>
      <name val="Arial"/>
      <family val="2"/>
      <charset val="204"/>
    </font>
    <font>
      <sz val="11"/>
      <color theme="1"/>
      <name val="Calibri"/>
      <family val="2"/>
      <charset val="162"/>
      <scheme val="minor"/>
    </font>
    <font>
      <sz val="10"/>
      <color indexed="10"/>
      <name val="Arial"/>
      <family val="2"/>
    </font>
    <font>
      <sz val="10"/>
      <name val="Macedonian Helv"/>
      <family val="2"/>
    </font>
    <font>
      <sz val="10"/>
      <name val="Verdana"/>
      <family val="2"/>
    </font>
    <font>
      <b/>
      <sz val="10"/>
      <name val="Verdana"/>
      <family val="2"/>
    </font>
    <font>
      <vertAlign val="superscript"/>
      <sz val="10"/>
      <name val="Verdana"/>
      <family val="2"/>
    </font>
    <font>
      <sz val="10"/>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top style="thin">
        <color indexed="8"/>
      </top>
      <bottom style="thin">
        <color indexed="8"/>
      </bottom>
      <diagonal/>
    </border>
    <border>
      <left/>
      <right/>
      <top/>
      <bottom style="thin">
        <color indexed="64"/>
      </bottom>
      <diagonal/>
    </border>
  </borders>
  <cellStyleXfs count="13">
    <xf numFmtId="0" fontId="0" fillId="0" borderId="0"/>
    <xf numFmtId="43" fontId="2" fillId="0" borderId="0" applyFont="0" applyFill="0" applyBorder="0" applyAlignment="0" applyProtection="0"/>
    <xf numFmtId="0" fontId="1" fillId="0" borderId="0"/>
    <xf numFmtId="0" fontId="7" fillId="0" borderId="0"/>
    <xf numFmtId="0" fontId="10" fillId="0" borderId="0"/>
    <xf numFmtId="166" fontId="1" fillId="0" borderId="0" applyFont="0" applyFill="0" applyBorder="0" applyAlignment="0" applyProtection="0"/>
    <xf numFmtId="0" fontId="10" fillId="0" borderId="0"/>
    <xf numFmtId="0" fontId="6" fillId="0" borderId="0"/>
    <xf numFmtId="0" fontId="18" fillId="0" borderId="0"/>
    <xf numFmtId="0" fontId="6" fillId="0" borderId="0"/>
    <xf numFmtId="0" fontId="20" fillId="0" borderId="0"/>
    <xf numFmtId="0" fontId="22" fillId="0" borderId="0"/>
    <xf numFmtId="167" fontId="24" fillId="0" borderId="0"/>
  </cellStyleXfs>
  <cellXfs count="238">
    <xf numFmtId="0" fontId="0" fillId="0" borderId="0" xfId="0"/>
    <xf numFmtId="2" fontId="3" fillId="0" borderId="0" xfId="0" applyNumberFormat="1" applyFont="1" applyAlignment="1">
      <alignment horizontal="right" vertical="center"/>
    </xf>
    <xf numFmtId="0" fontId="3" fillId="0" borderId="0" xfId="0" applyFont="1" applyAlignment="1">
      <alignment horizontal="right" vertical="center"/>
    </xf>
    <xf numFmtId="0" fontId="3" fillId="0" borderId="0" xfId="0" applyFont="1" applyAlignment="1">
      <alignment vertical="top"/>
    </xf>
    <xf numFmtId="2" fontId="3" fillId="0" borderId="0" xfId="2" applyNumberFormat="1" applyFont="1" applyAlignment="1">
      <alignment horizontal="right" vertical="center"/>
    </xf>
    <xf numFmtId="0" fontId="3" fillId="0" borderId="0" xfId="2" applyFont="1" applyAlignment="1">
      <alignment horizontal="right" vertical="center"/>
    </xf>
    <xf numFmtId="49" fontId="4" fillId="0" borderId="0" xfId="2" applyNumberFormat="1" applyFont="1" applyAlignment="1">
      <alignment horizontal="center" vertical="top"/>
    </xf>
    <xf numFmtId="49" fontId="4" fillId="0" borderId="0" xfId="2" applyNumberFormat="1" applyFont="1" applyAlignment="1">
      <alignment horizontal="left" vertical="top" wrapText="1"/>
    </xf>
    <xf numFmtId="0" fontId="5" fillId="0" borderId="0" xfId="2" applyFont="1" applyAlignment="1">
      <alignment horizontal="center" vertical="center" wrapText="1"/>
    </xf>
    <xf numFmtId="4" fontId="5" fillId="0" borderId="0" xfId="2" applyNumberFormat="1" applyFont="1" applyAlignment="1">
      <alignment horizontal="right" vertical="center"/>
    </xf>
    <xf numFmtId="2" fontId="5" fillId="0" borderId="0" xfId="2" applyNumberFormat="1" applyFont="1" applyAlignment="1">
      <alignment horizontal="right" vertical="center"/>
    </xf>
    <xf numFmtId="0" fontId="5" fillId="0" borderId="0" xfId="2" applyFont="1" applyAlignment="1">
      <alignment horizontal="right" vertical="center"/>
    </xf>
    <xf numFmtId="0" fontId="5" fillId="0" borderId="0" xfId="0" applyFont="1" applyAlignment="1">
      <alignment vertical="top"/>
    </xf>
    <xf numFmtId="49" fontId="4" fillId="0" borderId="0" xfId="2" applyNumberFormat="1" applyFont="1" applyAlignment="1">
      <alignment horizontal="center" vertical="top" wrapText="1"/>
    </xf>
    <xf numFmtId="49" fontId="6" fillId="0" borderId="0" xfId="2" applyNumberFormat="1" applyFont="1" applyAlignment="1">
      <alignment horizontal="center" vertical="top"/>
    </xf>
    <xf numFmtId="49" fontId="5" fillId="0" borderId="0" xfId="2" applyNumberFormat="1" applyFont="1" applyAlignment="1">
      <alignment horizontal="left" vertical="top" wrapText="1"/>
    </xf>
    <xf numFmtId="49" fontId="4" fillId="2" borderId="0" xfId="2" applyNumberFormat="1" applyFont="1" applyFill="1" applyAlignment="1">
      <alignment horizontal="center" vertical="top"/>
    </xf>
    <xf numFmtId="2" fontId="4" fillId="2" borderId="0" xfId="2" applyNumberFormat="1" applyFont="1" applyFill="1" applyAlignment="1">
      <alignment horizontal="left" vertical="top" wrapText="1"/>
    </xf>
    <xf numFmtId="3" fontId="6" fillId="2" borderId="0" xfId="2" applyNumberFormat="1" applyFont="1" applyFill="1" applyAlignment="1">
      <alignment horizontal="center" vertical="center" wrapText="1"/>
    </xf>
    <xf numFmtId="2" fontId="6" fillId="2" borderId="0" xfId="2" applyNumberFormat="1" applyFont="1" applyFill="1" applyAlignment="1">
      <alignment horizontal="right" vertical="center" wrapText="1"/>
    </xf>
    <xf numFmtId="164" fontId="6" fillId="2" borderId="0" xfId="2" applyNumberFormat="1" applyFont="1" applyFill="1" applyAlignment="1">
      <alignment horizontal="right" vertical="center" wrapText="1"/>
    </xf>
    <xf numFmtId="0" fontId="5" fillId="2" borderId="0" xfId="0" applyFont="1" applyFill="1" applyAlignment="1">
      <alignment vertical="top"/>
    </xf>
    <xf numFmtId="3" fontId="6" fillId="0" borderId="0" xfId="2" applyNumberFormat="1" applyFont="1" applyAlignment="1">
      <alignment horizontal="center" vertical="center" wrapText="1"/>
    </xf>
    <xf numFmtId="2" fontId="6" fillId="0" borderId="0" xfId="2" applyNumberFormat="1" applyFont="1" applyAlignment="1">
      <alignment horizontal="right" vertical="center" wrapText="1"/>
    </xf>
    <xf numFmtId="164" fontId="6" fillId="0" borderId="0" xfId="2" applyNumberFormat="1" applyFont="1" applyAlignment="1">
      <alignment horizontal="right" vertical="center" wrapText="1"/>
    </xf>
    <xf numFmtId="49" fontId="5" fillId="0" borderId="0" xfId="0" applyNumberFormat="1" applyFont="1" applyAlignment="1">
      <alignment horizontal="center" vertical="top"/>
    </xf>
    <xf numFmtId="0" fontId="5" fillId="0" borderId="0" xfId="0" applyFont="1" applyAlignment="1">
      <alignment vertical="top" wrapText="1"/>
    </xf>
    <xf numFmtId="0" fontId="6" fillId="0" borderId="0" xfId="2" applyFont="1" applyAlignment="1">
      <alignment horizontal="center" vertical="center" wrapText="1"/>
    </xf>
    <xf numFmtId="165" fontId="6" fillId="0" borderId="0" xfId="2" applyNumberFormat="1" applyFont="1" applyAlignment="1">
      <alignment horizontal="right" vertical="center"/>
    </xf>
    <xf numFmtId="2" fontId="5" fillId="0" borderId="0" xfId="0" applyNumberFormat="1" applyFont="1" applyAlignment="1">
      <alignment horizontal="right" vertical="center"/>
    </xf>
    <xf numFmtId="43" fontId="5" fillId="0" borderId="0" xfId="1" applyFont="1" applyAlignment="1">
      <alignment horizontal="right" vertical="center"/>
    </xf>
    <xf numFmtId="0" fontId="6" fillId="0" borderId="0" xfId="0" applyFont="1" applyAlignment="1">
      <alignment horizontal="center" vertical="center"/>
    </xf>
    <xf numFmtId="0" fontId="5" fillId="0" borderId="0" xfId="0" applyFont="1" applyAlignment="1">
      <alignment horizontal="right" vertical="center"/>
    </xf>
    <xf numFmtId="49" fontId="6" fillId="0" borderId="0" xfId="0" applyNumberFormat="1" applyFont="1" applyAlignment="1">
      <alignment horizontal="center" vertical="top"/>
    </xf>
    <xf numFmtId="0" fontId="6" fillId="0" borderId="0" xfId="0" applyFont="1" applyAlignment="1">
      <alignment vertical="top" wrapText="1"/>
    </xf>
    <xf numFmtId="0" fontId="6" fillId="0" borderId="0" xfId="0" applyFont="1" applyAlignment="1">
      <alignment horizontal="right" vertical="center"/>
    </xf>
    <xf numFmtId="2" fontId="6" fillId="0" borderId="0" xfId="0" applyNumberFormat="1" applyFont="1" applyAlignment="1">
      <alignment horizontal="right" vertical="center"/>
    </xf>
    <xf numFmtId="43" fontId="6" fillId="0" borderId="0" xfId="1" applyFont="1" applyFill="1" applyAlignment="1">
      <alignment horizontal="right" vertical="center"/>
    </xf>
    <xf numFmtId="0" fontId="6" fillId="0" borderId="0" xfId="0" applyFont="1" applyAlignment="1">
      <alignment vertical="top"/>
    </xf>
    <xf numFmtId="0" fontId="5" fillId="0" borderId="0" xfId="0" applyFont="1" applyAlignment="1">
      <alignment horizontal="center" vertical="center"/>
    </xf>
    <xf numFmtId="43" fontId="6" fillId="0" borderId="0" xfId="1" applyFont="1" applyAlignment="1">
      <alignment horizontal="right" vertical="center"/>
    </xf>
    <xf numFmtId="49" fontId="6" fillId="2" borderId="0" xfId="0" applyNumberFormat="1" applyFont="1" applyFill="1" applyAlignment="1">
      <alignment horizontal="center" vertical="top"/>
    </xf>
    <xf numFmtId="49" fontId="6" fillId="2" borderId="0" xfId="2" applyNumberFormat="1" applyFont="1" applyFill="1" applyAlignment="1">
      <alignment horizontal="left" vertical="top" wrapText="1"/>
    </xf>
    <xf numFmtId="0" fontId="6" fillId="2" borderId="0" xfId="0" applyFont="1" applyFill="1" applyAlignment="1">
      <alignment horizontal="center" vertical="center"/>
    </xf>
    <xf numFmtId="0" fontId="6" fillId="2" borderId="0" xfId="0" applyFont="1" applyFill="1" applyAlignment="1">
      <alignment horizontal="right" vertical="center"/>
    </xf>
    <xf numFmtId="2" fontId="6" fillId="2" borderId="0" xfId="0" applyNumberFormat="1" applyFont="1" applyFill="1" applyAlignment="1">
      <alignment horizontal="right" vertical="center"/>
    </xf>
    <xf numFmtId="43" fontId="6" fillId="2" borderId="0" xfId="0" applyNumberFormat="1" applyFont="1" applyFill="1" applyAlignment="1">
      <alignment horizontal="right" vertical="center"/>
    </xf>
    <xf numFmtId="0" fontId="6" fillId="2" borderId="0" xfId="0" applyFont="1" applyFill="1" applyAlignment="1">
      <alignment vertical="top"/>
    </xf>
    <xf numFmtId="0" fontId="6" fillId="0" borderId="0" xfId="2" applyFont="1" applyAlignment="1">
      <alignment horizontal="center" vertical="top"/>
    </xf>
    <xf numFmtId="0" fontId="4" fillId="0" borderId="0" xfId="2" applyFont="1" applyAlignment="1">
      <alignment horizontal="center" vertical="center" wrapText="1"/>
    </xf>
    <xf numFmtId="4" fontId="11" fillId="0" borderId="0" xfId="2" applyNumberFormat="1" applyFont="1" applyAlignment="1">
      <alignment horizontal="right" vertical="center"/>
    </xf>
    <xf numFmtId="2" fontId="5" fillId="0" borderId="0" xfId="2" applyNumberFormat="1" applyFont="1" applyAlignment="1">
      <alignment vertical="center"/>
    </xf>
    <xf numFmtId="0" fontId="5" fillId="0" borderId="0" xfId="2" applyFont="1" applyAlignment="1">
      <alignment vertical="center"/>
    </xf>
    <xf numFmtId="0" fontId="5" fillId="0" borderId="0" xfId="2" applyFont="1" applyAlignment="1">
      <alignment horizontal="right"/>
    </xf>
    <xf numFmtId="0" fontId="5" fillId="0" borderId="0" xfId="2" applyFont="1"/>
    <xf numFmtId="43" fontId="5" fillId="0" borderId="0" xfId="1" applyFont="1" applyFill="1" applyProtection="1"/>
    <xf numFmtId="0" fontId="8" fillId="0" borderId="0" xfId="0" applyFont="1" applyAlignment="1">
      <alignment vertical="top"/>
    </xf>
    <xf numFmtId="0" fontId="9" fillId="0" borderId="0" xfId="0" applyFont="1" applyAlignment="1">
      <alignment horizontal="left" vertical="center"/>
    </xf>
    <xf numFmtId="0" fontId="6" fillId="0" borderId="0" xfId="2" applyFont="1" applyAlignment="1">
      <alignment horizontal="left" vertical="top" wrapText="1"/>
    </xf>
    <xf numFmtId="0" fontId="6" fillId="0" borderId="0" xfId="2" quotePrefix="1" applyFont="1" applyAlignment="1">
      <alignment horizontal="left" vertical="top" wrapText="1"/>
    </xf>
    <xf numFmtId="4" fontId="6" fillId="0" borderId="0" xfId="2" applyNumberFormat="1" applyFont="1" applyAlignment="1">
      <alignment horizontal="right" vertical="center"/>
    </xf>
    <xf numFmtId="2" fontId="6" fillId="0" borderId="0" xfId="2" applyNumberFormat="1" applyFont="1" applyAlignment="1">
      <alignment vertical="center"/>
    </xf>
    <xf numFmtId="0" fontId="9" fillId="0" borderId="0" xfId="2" applyFont="1" applyAlignment="1">
      <alignment horizontal="right"/>
    </xf>
    <xf numFmtId="0" fontId="6" fillId="0" borderId="0" xfId="2" applyFont="1"/>
    <xf numFmtId="43" fontId="6" fillId="0" borderId="0" xfId="1" applyFont="1" applyFill="1" applyBorder="1" applyProtection="1"/>
    <xf numFmtId="49" fontId="5" fillId="2" borderId="0" xfId="0" applyNumberFormat="1" applyFont="1" applyFill="1" applyAlignment="1">
      <alignment horizontal="center" vertical="top"/>
    </xf>
    <xf numFmtId="0" fontId="5" fillId="2" borderId="0" xfId="0" applyFont="1" applyFill="1" applyAlignment="1">
      <alignment horizontal="center" vertical="center"/>
    </xf>
    <xf numFmtId="0" fontId="5" fillId="2" borderId="0" xfId="0" applyFont="1" applyFill="1" applyAlignment="1">
      <alignment horizontal="right" vertical="center"/>
    </xf>
    <xf numFmtId="2" fontId="5" fillId="2" borderId="0" xfId="0" applyNumberFormat="1" applyFont="1" applyFill="1" applyAlignment="1">
      <alignment horizontal="right" vertical="center"/>
    </xf>
    <xf numFmtId="43" fontId="5" fillId="2" borderId="0" xfId="1" applyFont="1" applyFill="1" applyAlignment="1">
      <alignment horizontal="right" vertical="center"/>
    </xf>
    <xf numFmtId="1" fontId="4" fillId="2" borderId="0" xfId="2" applyNumberFormat="1" applyFont="1" applyFill="1" applyAlignment="1">
      <alignment horizontal="left" vertical="top" wrapText="1"/>
    </xf>
    <xf numFmtId="1" fontId="6" fillId="0" borderId="0" xfId="2" applyNumberFormat="1" applyFont="1" applyAlignment="1">
      <alignment horizontal="left" vertical="top" wrapText="1"/>
    </xf>
    <xf numFmtId="49" fontId="6" fillId="0" borderId="0" xfId="0" applyNumberFormat="1" applyFont="1" applyAlignment="1">
      <alignment horizontal="center" vertical="top" wrapText="1"/>
    </xf>
    <xf numFmtId="0" fontId="6" fillId="0" borderId="0" xfId="0" applyFont="1" applyAlignment="1">
      <alignment horizontal="center" vertical="center" wrapText="1"/>
    </xf>
    <xf numFmtId="43" fontId="5" fillId="2" borderId="0" xfId="0" applyNumberFormat="1" applyFont="1" applyFill="1" applyAlignment="1">
      <alignment horizontal="right" vertical="center"/>
    </xf>
    <xf numFmtId="0" fontId="12" fillId="0" borderId="0" xfId="0" applyFont="1" applyAlignment="1">
      <alignment vertical="top"/>
    </xf>
    <xf numFmtId="0" fontId="9" fillId="0" borderId="0" xfId="0" applyFont="1" applyAlignment="1">
      <alignment vertical="top"/>
    </xf>
    <xf numFmtId="43" fontId="5" fillId="0" borderId="0" xfId="1" applyFont="1" applyFill="1" applyAlignment="1">
      <alignment horizontal="right" vertical="center"/>
    </xf>
    <xf numFmtId="49" fontId="12" fillId="0" borderId="0" xfId="0" applyNumberFormat="1" applyFont="1" applyAlignment="1">
      <alignment horizontal="center" vertical="top"/>
    </xf>
    <xf numFmtId="0" fontId="12" fillId="0" borderId="0" xfId="0" applyFont="1" applyAlignment="1">
      <alignment horizontal="center" vertical="center"/>
    </xf>
    <xf numFmtId="0" fontId="12" fillId="0" borderId="0" xfId="0" applyFont="1" applyAlignment="1">
      <alignment horizontal="right" vertical="center"/>
    </xf>
    <xf numFmtId="2" fontId="12" fillId="0" borderId="0" xfId="0" applyNumberFormat="1" applyFont="1" applyAlignment="1">
      <alignment horizontal="right" vertical="center"/>
    </xf>
    <xf numFmtId="0" fontId="8" fillId="0" borderId="0" xfId="0" applyFont="1" applyAlignment="1">
      <alignment vertical="top" wrapText="1"/>
    </xf>
    <xf numFmtId="0" fontId="9" fillId="0" borderId="0" xfId="0" applyFont="1" applyAlignment="1">
      <alignment vertical="top" wrapText="1"/>
    </xf>
    <xf numFmtId="0" fontId="6" fillId="2" borderId="0" xfId="2" applyFont="1" applyFill="1" applyAlignment="1">
      <alignment horizontal="left" vertical="top" wrapText="1"/>
    </xf>
    <xf numFmtId="49" fontId="13" fillId="0" borderId="0" xfId="2" applyNumberFormat="1" applyFont="1" applyAlignment="1">
      <alignment horizontal="center" vertical="top"/>
    </xf>
    <xf numFmtId="49" fontId="14" fillId="0" borderId="0" xfId="2" applyNumberFormat="1" applyFont="1" applyAlignment="1">
      <alignment horizontal="left" vertical="top" wrapText="1"/>
    </xf>
    <xf numFmtId="0" fontId="13" fillId="0" borderId="0" xfId="0" applyFont="1" applyAlignment="1">
      <alignment horizontal="center" vertical="center"/>
    </xf>
    <xf numFmtId="0" fontId="13" fillId="0" borderId="0" xfId="0" applyFont="1" applyAlignment="1">
      <alignment horizontal="right" vertical="center"/>
    </xf>
    <xf numFmtId="2" fontId="13" fillId="0" borderId="0" xfId="0" applyNumberFormat="1" applyFont="1" applyAlignment="1">
      <alignment horizontal="right" vertical="center"/>
    </xf>
    <xf numFmtId="0" fontId="13" fillId="0" borderId="0" xfId="0" applyFont="1" applyAlignment="1">
      <alignment vertical="top"/>
    </xf>
    <xf numFmtId="49" fontId="13" fillId="0" borderId="0" xfId="2" applyNumberFormat="1" applyFont="1" applyAlignment="1">
      <alignment horizontal="left" vertical="top" wrapText="1"/>
    </xf>
    <xf numFmtId="43" fontId="13" fillId="0" borderId="0" xfId="0" applyNumberFormat="1" applyFont="1" applyAlignment="1">
      <alignment horizontal="right" vertical="center"/>
    </xf>
    <xf numFmtId="3" fontId="13" fillId="0" borderId="0" xfId="2" applyNumberFormat="1" applyFont="1" applyAlignment="1">
      <alignment horizontal="center" vertical="center" wrapText="1"/>
    </xf>
    <xf numFmtId="2" fontId="13" fillId="0" borderId="0" xfId="2" applyNumberFormat="1" applyFont="1" applyAlignment="1">
      <alignment horizontal="right" vertical="center" wrapText="1"/>
    </xf>
    <xf numFmtId="2" fontId="13" fillId="0" borderId="0" xfId="2" applyNumberFormat="1" applyFont="1" applyAlignment="1">
      <alignment horizontal="center" vertical="top" wrapText="1"/>
    </xf>
    <xf numFmtId="2" fontId="13" fillId="0" borderId="0" xfId="2" applyNumberFormat="1" applyFont="1" applyAlignment="1">
      <alignment horizontal="left" vertical="top" wrapText="1"/>
    </xf>
    <xf numFmtId="49" fontId="14" fillId="0" borderId="0" xfId="2" applyNumberFormat="1" applyFont="1" applyAlignment="1">
      <alignment horizontal="center" vertical="top"/>
    </xf>
    <xf numFmtId="2" fontId="14" fillId="0" borderId="0" xfId="2" applyNumberFormat="1" applyFont="1" applyAlignment="1">
      <alignment horizontal="left" vertical="top" wrapText="1"/>
    </xf>
    <xf numFmtId="43" fontId="5" fillId="0" borderId="0" xfId="1" applyFont="1" applyBorder="1" applyAlignment="1">
      <alignment horizontal="right" vertical="center"/>
    </xf>
    <xf numFmtId="0" fontId="4" fillId="0" borderId="0" xfId="0" applyFont="1" applyAlignment="1">
      <alignment vertical="top" wrapText="1"/>
    </xf>
    <xf numFmtId="0" fontId="15" fillId="0" borderId="0" xfId="0" applyFont="1" applyAlignment="1">
      <alignment horizontal="right" vertical="center" wrapText="1"/>
    </xf>
    <xf numFmtId="2" fontId="6" fillId="0" borderId="0" xfId="2" applyNumberFormat="1" applyFont="1" applyAlignment="1">
      <alignment horizontal="left" vertical="top" wrapText="1"/>
    </xf>
    <xf numFmtId="0" fontId="5" fillId="0" borderId="0" xfId="0" applyFont="1" applyAlignment="1">
      <alignment horizontal="right" vertical="center" wrapText="1"/>
    </xf>
    <xf numFmtId="1" fontId="9" fillId="0" borderId="0" xfId="2" applyNumberFormat="1" applyFont="1" applyAlignment="1">
      <alignment horizontal="left" vertical="top" wrapText="1"/>
    </xf>
    <xf numFmtId="2" fontId="6" fillId="0" borderId="0" xfId="0" applyNumberFormat="1" applyFont="1" applyAlignment="1">
      <alignment horizontal="right" vertical="center" wrapText="1"/>
    </xf>
    <xf numFmtId="1" fontId="10" fillId="0" borderId="0" xfId="2" applyNumberFormat="1" applyFont="1" applyAlignment="1">
      <alignment horizontal="left" vertical="top" wrapText="1"/>
    </xf>
    <xf numFmtId="2" fontId="6" fillId="0" borderId="0" xfId="2" applyNumberFormat="1" applyFont="1" applyAlignment="1">
      <alignment horizontal="right" vertical="center"/>
    </xf>
    <xf numFmtId="49" fontId="6" fillId="0" borderId="0" xfId="2" applyNumberFormat="1" applyFont="1" applyAlignment="1">
      <alignment horizontal="left" vertical="top" wrapText="1"/>
    </xf>
    <xf numFmtId="0" fontId="6" fillId="0" borderId="0" xfId="2" applyFont="1" applyAlignment="1">
      <alignment horizontal="center" vertical="center"/>
    </xf>
    <xf numFmtId="0" fontId="6" fillId="0" borderId="0" xfId="2" applyFont="1" applyAlignment="1">
      <alignment horizontal="right" vertical="center"/>
    </xf>
    <xf numFmtId="49" fontId="6" fillId="0" borderId="0" xfId="2" applyNumberFormat="1" applyFont="1" applyAlignment="1">
      <alignment horizontal="center" vertical="top" wrapText="1"/>
    </xf>
    <xf numFmtId="49" fontId="6" fillId="0" borderId="0" xfId="3" applyNumberFormat="1" applyFont="1" applyAlignment="1" applyProtection="1">
      <alignment horizontal="center" vertical="top" wrapText="1"/>
      <protection locked="0"/>
    </xf>
    <xf numFmtId="49" fontId="6" fillId="0" borderId="0" xfId="3" applyNumberFormat="1" applyFont="1" applyAlignment="1">
      <alignment horizontal="center" vertical="top" wrapText="1"/>
    </xf>
    <xf numFmtId="0" fontId="6" fillId="0" borderId="0" xfId="0" applyFont="1" applyAlignment="1">
      <alignment horizontal="right" vertical="center" wrapText="1"/>
    </xf>
    <xf numFmtId="43" fontId="5" fillId="0" borderId="0" xfId="0" applyNumberFormat="1" applyFont="1" applyAlignment="1">
      <alignment horizontal="right" vertical="center"/>
    </xf>
    <xf numFmtId="165" fontId="6" fillId="0" borderId="0" xfId="0" applyNumberFormat="1" applyFont="1" applyAlignment="1">
      <alignment horizontal="right" vertical="center" wrapText="1"/>
    </xf>
    <xf numFmtId="43" fontId="6" fillId="0" borderId="0" xfId="0" applyNumberFormat="1" applyFont="1" applyAlignment="1">
      <alignment horizontal="right" vertical="center"/>
    </xf>
    <xf numFmtId="49" fontId="6" fillId="0" borderId="0" xfId="7" applyNumberFormat="1" applyAlignment="1">
      <alignment horizontal="left" vertical="top" wrapText="1"/>
    </xf>
    <xf numFmtId="49" fontId="6" fillId="0" borderId="0" xfId="7" applyNumberFormat="1" applyAlignment="1">
      <alignment vertical="top" wrapText="1"/>
    </xf>
    <xf numFmtId="49" fontId="8" fillId="0" borderId="1" xfId="0" applyNumberFormat="1" applyFont="1" applyBorder="1" applyAlignment="1">
      <alignment wrapText="1"/>
    </xf>
    <xf numFmtId="0" fontId="6" fillId="0" borderId="1" xfId="4" applyFont="1" applyBorder="1" applyAlignment="1">
      <alignment vertical="center" wrapText="1"/>
    </xf>
    <xf numFmtId="4" fontId="10" fillId="0" borderId="1" xfId="4" applyNumberFormat="1" applyBorder="1" applyAlignment="1">
      <alignment horizontal="right" wrapText="1"/>
    </xf>
    <xf numFmtId="4" fontId="6" fillId="0" borderId="1" xfId="4" applyNumberFormat="1" applyFont="1" applyBorder="1" applyAlignment="1">
      <alignment wrapText="1"/>
    </xf>
    <xf numFmtId="0" fontId="6" fillId="0" borderId="0" xfId="4" applyFont="1" applyAlignment="1">
      <alignment wrapText="1"/>
    </xf>
    <xf numFmtId="0" fontId="5" fillId="0" borderId="1" xfId="4" applyFont="1" applyBorder="1" applyAlignment="1">
      <alignment vertical="center"/>
    </xf>
    <xf numFmtId="49" fontId="8" fillId="0" borderId="1" xfId="4" applyNumberFormat="1" applyFont="1" applyBorder="1" applyAlignment="1">
      <alignment wrapText="1"/>
    </xf>
    <xf numFmtId="0" fontId="5" fillId="0" borderId="1" xfId="4" applyFont="1" applyBorder="1"/>
    <xf numFmtId="4" fontId="17" fillId="0" borderId="1" xfId="4" applyNumberFormat="1" applyFont="1" applyBorder="1" applyAlignment="1">
      <alignment horizontal="right"/>
    </xf>
    <xf numFmtId="4" fontId="5" fillId="0" borderId="1" xfId="4" applyNumberFormat="1" applyFont="1" applyBorder="1"/>
    <xf numFmtId="4" fontId="8" fillId="0" borderId="1" xfId="4" applyNumberFormat="1" applyFont="1" applyBorder="1"/>
    <xf numFmtId="0" fontId="6" fillId="0" borderId="0" xfId="4" applyFont="1"/>
    <xf numFmtId="0" fontId="6" fillId="0" borderId="1" xfId="4" applyFont="1" applyBorder="1" applyAlignment="1">
      <alignment vertical="center"/>
    </xf>
    <xf numFmtId="0" fontId="21" fillId="0" borderId="1" xfId="4" applyFont="1" applyBorder="1" applyAlignment="1">
      <alignment horizontal="justify"/>
    </xf>
    <xf numFmtId="0" fontId="6" fillId="0" borderId="1" xfId="4" applyFont="1" applyBorder="1"/>
    <xf numFmtId="4" fontId="10" fillId="0" borderId="1" xfId="4" applyNumberFormat="1" applyBorder="1" applyAlignment="1">
      <alignment horizontal="right"/>
    </xf>
    <xf numFmtId="4" fontId="6" fillId="0" borderId="1" xfId="4" applyNumberFormat="1" applyFont="1" applyBorder="1"/>
    <xf numFmtId="4" fontId="4" fillId="0" borderId="1" xfId="4" applyNumberFormat="1" applyFont="1" applyBorder="1"/>
    <xf numFmtId="0" fontId="6" fillId="0" borderId="1" xfId="4" applyFont="1" applyBorder="1" applyAlignment="1">
      <alignment horizontal="center" vertical="top" wrapText="1"/>
    </xf>
    <xf numFmtId="0" fontId="6" fillId="0" borderId="1" xfId="4" applyFont="1" applyBorder="1" applyAlignment="1">
      <alignment horizontal="center" vertical="top"/>
    </xf>
    <xf numFmtId="0" fontId="6" fillId="0" borderId="1" xfId="4" applyFont="1" applyBorder="1" applyAlignment="1">
      <alignment horizontal="center" vertical="center" textRotation="90" wrapText="1"/>
    </xf>
    <xf numFmtId="4" fontId="10" fillId="0" borderId="1" xfId="4" applyNumberFormat="1" applyBorder="1" applyAlignment="1">
      <alignment horizontal="justify" textRotation="90"/>
    </xf>
    <xf numFmtId="4" fontId="6" fillId="0" borderId="1" xfId="4" applyNumberFormat="1" applyFont="1" applyBorder="1" applyAlignment="1">
      <alignment vertical="top" wrapText="1"/>
    </xf>
    <xf numFmtId="4" fontId="4" fillId="0" borderId="1" xfId="4" applyNumberFormat="1" applyFont="1" applyBorder="1" applyAlignment="1">
      <alignment vertical="top" wrapText="1"/>
    </xf>
    <xf numFmtId="0" fontId="6" fillId="0" borderId="0" xfId="4" applyFont="1" applyAlignment="1">
      <alignment vertical="top" wrapText="1"/>
    </xf>
    <xf numFmtId="0" fontId="6" fillId="0" borderId="1" xfId="4" applyFont="1" applyBorder="1" applyAlignment="1">
      <alignment wrapText="1"/>
    </xf>
    <xf numFmtId="0" fontId="6" fillId="0" borderId="1" xfId="4" applyFont="1" applyBorder="1" applyAlignment="1">
      <alignment horizontal="center" wrapText="1"/>
    </xf>
    <xf numFmtId="4" fontId="4" fillId="0" borderId="1" xfId="4" applyNumberFormat="1" applyFont="1" applyBorder="1" applyAlignment="1">
      <alignment wrapText="1"/>
    </xf>
    <xf numFmtId="0" fontId="8" fillId="0" borderId="1" xfId="4" applyFont="1" applyBorder="1" applyAlignment="1">
      <alignment horizontal="left" wrapText="1"/>
    </xf>
    <xf numFmtId="0" fontId="6" fillId="3" borderId="0" xfId="4" applyFont="1" applyFill="1" applyAlignment="1">
      <alignment wrapText="1"/>
    </xf>
    <xf numFmtId="0" fontId="6" fillId="0" borderId="1" xfId="4" applyFont="1" applyBorder="1" applyAlignment="1">
      <alignment horizontal="center" vertical="center" wrapText="1"/>
    </xf>
    <xf numFmtId="0" fontId="4" fillId="0" borderId="1" xfId="4" applyFont="1" applyBorder="1" applyAlignment="1">
      <alignment horizontal="left" wrapText="1"/>
    </xf>
    <xf numFmtId="0" fontId="4" fillId="0" borderId="2" xfId="4" applyFont="1" applyBorder="1" applyAlignment="1">
      <alignment horizontal="left" wrapText="1"/>
    </xf>
    <xf numFmtId="0" fontId="6" fillId="0" borderId="2" xfId="4" applyFont="1" applyBorder="1" applyAlignment="1">
      <alignment wrapText="1"/>
    </xf>
    <xf numFmtId="4" fontId="10" fillId="0" borderId="3" xfId="4" applyNumberFormat="1" applyBorder="1" applyAlignment="1">
      <alignment horizontal="right" wrapText="1"/>
    </xf>
    <xf numFmtId="0" fontId="6" fillId="0" borderId="3" xfId="4" applyFont="1" applyBorder="1" applyAlignment="1">
      <alignment wrapText="1"/>
    </xf>
    <xf numFmtId="0" fontId="6" fillId="0" borderId="4" xfId="4" applyFont="1" applyBorder="1" applyAlignment="1">
      <alignment wrapText="1"/>
    </xf>
    <xf numFmtId="0" fontId="6" fillId="0" borderId="1" xfId="4" applyFont="1" applyBorder="1" applyAlignment="1">
      <alignment horizontal="left" wrapText="1"/>
    </xf>
    <xf numFmtId="0" fontId="10" fillId="0" borderId="0" xfId="4"/>
    <xf numFmtId="0" fontId="4" fillId="0" borderId="1" xfId="4" applyFont="1" applyBorder="1" applyAlignment="1">
      <alignment horizontal="center" vertical="center" wrapText="1"/>
    </xf>
    <xf numFmtId="0" fontId="6" fillId="0" borderId="1" xfId="4" applyFont="1" applyBorder="1" applyAlignment="1">
      <alignment horizontal="left" vertical="top" wrapText="1"/>
    </xf>
    <xf numFmtId="0" fontId="4" fillId="0" borderId="1" xfId="4" applyFont="1" applyBorder="1" applyAlignment="1">
      <alignment horizontal="center" wrapText="1"/>
    </xf>
    <xf numFmtId="4" fontId="19" fillId="0" borderId="1" xfId="4" applyNumberFormat="1" applyFont="1" applyBorder="1" applyAlignment="1">
      <alignment horizontal="right" wrapText="1"/>
    </xf>
    <xf numFmtId="0" fontId="10" fillId="0" borderId="1" xfId="4" applyBorder="1" applyAlignment="1">
      <alignment horizontal="center"/>
    </xf>
    <xf numFmtId="0" fontId="10" fillId="0" borderId="0" xfId="4" applyAlignment="1">
      <alignment wrapText="1"/>
    </xf>
    <xf numFmtId="0" fontId="6" fillId="0" borderId="1" xfId="4" applyFont="1" applyBorder="1" applyAlignment="1">
      <alignment horizontal="right" vertical="center"/>
    </xf>
    <xf numFmtId="0" fontId="10" fillId="0" borderId="0" xfId="4" applyAlignment="1">
      <alignment horizontal="right" vertical="top"/>
    </xf>
    <xf numFmtId="0" fontId="23" fillId="0" borderId="0" xfId="4" applyFont="1" applyAlignment="1">
      <alignment wrapText="1"/>
    </xf>
    <xf numFmtId="0" fontId="6" fillId="3" borderId="1" xfId="4" applyFont="1" applyFill="1" applyBorder="1" applyAlignment="1">
      <alignment horizontal="left" wrapText="1"/>
    </xf>
    <xf numFmtId="0" fontId="6" fillId="3" borderId="1" xfId="4" applyFont="1" applyFill="1" applyBorder="1" applyAlignment="1">
      <alignment horizontal="center" wrapText="1"/>
    </xf>
    <xf numFmtId="4" fontId="10" fillId="3" borderId="1" xfId="4" applyNumberFormat="1" applyFill="1" applyBorder="1" applyAlignment="1">
      <alignment horizontal="right" wrapText="1"/>
    </xf>
    <xf numFmtId="4" fontId="6" fillId="3" borderId="1" xfId="4" applyNumberFormat="1" applyFont="1" applyFill="1" applyBorder="1" applyAlignment="1">
      <alignment wrapText="1"/>
    </xf>
    <xf numFmtId="4" fontId="4" fillId="3" borderId="1" xfId="4" applyNumberFormat="1" applyFont="1" applyFill="1" applyBorder="1" applyAlignment="1">
      <alignment wrapText="1"/>
    </xf>
    <xf numFmtId="0" fontId="6" fillId="0" borderId="1" xfId="4" applyFont="1" applyBorder="1" applyAlignment="1">
      <alignment horizontal="center"/>
    </xf>
    <xf numFmtId="0" fontId="6" fillId="0" borderId="0" xfId="4" applyFont="1" applyAlignment="1">
      <alignment vertical="center"/>
    </xf>
    <xf numFmtId="4" fontId="10" fillId="0" borderId="0" xfId="4" applyNumberFormat="1" applyAlignment="1">
      <alignment horizontal="right" wrapText="1"/>
    </xf>
    <xf numFmtId="4" fontId="6" fillId="0" borderId="0" xfId="4" applyNumberFormat="1" applyFont="1" applyAlignment="1">
      <alignment wrapText="1"/>
    </xf>
    <xf numFmtId="4" fontId="4" fillId="0" borderId="0" xfId="4" applyNumberFormat="1" applyFont="1" applyAlignment="1">
      <alignment wrapText="1"/>
    </xf>
    <xf numFmtId="0" fontId="4" fillId="0" borderId="0" xfId="4" applyFont="1" applyAlignment="1">
      <alignment wrapText="1"/>
    </xf>
    <xf numFmtId="0" fontId="6" fillId="0" borderId="0" xfId="4" applyFont="1" applyAlignment="1">
      <alignment horizontal="center" vertical="center" wrapText="1"/>
    </xf>
    <xf numFmtId="0" fontId="25" fillId="0" borderId="0" xfId="12" applyNumberFormat="1" applyFont="1" applyAlignment="1">
      <alignment horizontal="center" vertical="top"/>
    </xf>
    <xf numFmtId="0" fontId="26" fillId="0" borderId="0" xfId="12" applyNumberFormat="1" applyFont="1" applyAlignment="1">
      <alignment horizontal="center" vertical="top" wrapText="1"/>
    </xf>
    <xf numFmtId="0" fontId="25" fillId="0" borderId="0" xfId="12" applyNumberFormat="1" applyFont="1" applyAlignment="1">
      <alignment horizontal="center"/>
    </xf>
    <xf numFmtId="0" fontId="25" fillId="0" borderId="0" xfId="12" applyNumberFormat="1" applyFont="1" applyAlignment="1">
      <alignment horizontal="right"/>
    </xf>
    <xf numFmtId="0" fontId="25" fillId="0" borderId="0" xfId="12" applyNumberFormat="1" applyFont="1"/>
    <xf numFmtId="0" fontId="25" fillId="0" borderId="0" xfId="12" applyNumberFormat="1" applyFont="1" applyAlignment="1">
      <alignment vertical="top" wrapText="1"/>
    </xf>
    <xf numFmtId="0" fontId="25" fillId="0" borderId="5" xfId="12" applyNumberFormat="1" applyFont="1" applyBorder="1" applyAlignment="1">
      <alignment horizontal="center" vertical="center" wrapText="1"/>
    </xf>
    <xf numFmtId="0" fontId="25" fillId="0" borderId="6" xfId="12" applyNumberFormat="1" applyFont="1" applyBorder="1" applyAlignment="1">
      <alignment horizontal="center" vertical="center" wrapText="1"/>
    </xf>
    <xf numFmtId="0" fontId="25" fillId="0" borderId="7" xfId="12" applyNumberFormat="1" applyFont="1" applyBorder="1" applyAlignment="1">
      <alignment horizontal="center" vertical="center" wrapText="1"/>
    </xf>
    <xf numFmtId="0" fontId="26" fillId="0" borderId="0" xfId="12" applyNumberFormat="1" applyFont="1" applyAlignment="1">
      <alignment vertical="top" wrapText="1"/>
    </xf>
    <xf numFmtId="165" fontId="25" fillId="0" borderId="0" xfId="12" applyNumberFormat="1" applyFont="1" applyAlignment="1">
      <alignment horizontal="right"/>
    </xf>
    <xf numFmtId="4" fontId="25" fillId="0" borderId="0" xfId="12" applyNumberFormat="1" applyFont="1"/>
    <xf numFmtId="0" fontId="25" fillId="0" borderId="0" xfId="12" applyNumberFormat="1" applyFont="1" applyAlignment="1">
      <alignment horizontal="justify" vertical="top" wrapText="1"/>
    </xf>
    <xf numFmtId="4" fontId="26" fillId="0" borderId="0" xfId="12" applyNumberFormat="1" applyFont="1" applyAlignment="1">
      <alignment wrapText="1"/>
    </xf>
    <xf numFmtId="4" fontId="26" fillId="0" borderId="8" xfId="12" applyNumberFormat="1" applyFont="1" applyBorder="1"/>
    <xf numFmtId="2" fontId="25" fillId="0" borderId="0" xfId="12" applyNumberFormat="1" applyFont="1" applyAlignment="1">
      <alignment horizontal="right"/>
    </xf>
    <xf numFmtId="0" fontId="25" fillId="0" borderId="0" xfId="12" applyNumberFormat="1" applyFont="1" applyAlignment="1" applyProtection="1">
      <alignment horizontal="center" vertical="top"/>
      <protection locked="0"/>
    </xf>
    <xf numFmtId="0" fontId="25" fillId="0" borderId="0" xfId="12" applyNumberFormat="1" applyFont="1" applyAlignment="1" applyProtection="1">
      <alignment vertical="top" wrapText="1"/>
      <protection locked="0"/>
    </xf>
    <xf numFmtId="0" fontId="25" fillId="0" borderId="0" xfId="12" applyNumberFormat="1" applyFont="1" applyAlignment="1" applyProtection="1">
      <alignment horizontal="justify" vertical="top" wrapText="1"/>
      <protection locked="0"/>
    </xf>
    <xf numFmtId="4" fontId="25" fillId="0" borderId="0" xfId="12" applyNumberFormat="1" applyFont="1" applyAlignment="1">
      <alignment wrapText="1"/>
    </xf>
    <xf numFmtId="4" fontId="26" fillId="0" borderId="0" xfId="12" applyNumberFormat="1" applyFont="1"/>
    <xf numFmtId="0" fontId="26" fillId="0" borderId="0" xfId="12" applyNumberFormat="1" applyFont="1" applyAlignment="1" applyProtection="1">
      <alignment horizontal="center" vertical="top"/>
      <protection locked="0"/>
    </xf>
    <xf numFmtId="0" fontId="26" fillId="0" borderId="9" xfId="12" applyNumberFormat="1" applyFont="1" applyBorder="1" applyAlignment="1" applyProtection="1">
      <alignment horizontal="center" vertical="top"/>
      <protection locked="0"/>
    </xf>
    <xf numFmtId="0" fontId="26" fillId="0" borderId="9" xfId="12" applyNumberFormat="1" applyFont="1" applyBorder="1" applyAlignment="1">
      <alignment vertical="top" wrapText="1"/>
    </xf>
    <xf numFmtId="0" fontId="25" fillId="0" borderId="9" xfId="12" applyNumberFormat="1" applyFont="1" applyBorder="1" applyAlignment="1">
      <alignment horizontal="justify" vertical="top" wrapText="1"/>
    </xf>
    <xf numFmtId="4" fontId="25" fillId="0" borderId="9" xfId="12" applyNumberFormat="1" applyFont="1" applyBorder="1" applyAlignment="1">
      <alignment wrapText="1"/>
    </xf>
    <xf numFmtId="4" fontId="26" fillId="0" borderId="9" xfId="12" applyNumberFormat="1" applyFont="1" applyBorder="1"/>
    <xf numFmtId="0" fontId="25" fillId="0" borderId="9" xfId="12" applyNumberFormat="1" applyFont="1" applyBorder="1"/>
    <xf numFmtId="0" fontId="26" fillId="0" borderId="0" xfId="12" applyNumberFormat="1" applyFont="1" applyAlignment="1">
      <alignment horizontal="right" vertical="top" wrapText="1"/>
    </xf>
    <xf numFmtId="4" fontId="25" fillId="0" borderId="0" xfId="12" applyNumberFormat="1" applyFont="1" applyAlignment="1">
      <alignment horizontal="right"/>
    </xf>
    <xf numFmtId="4" fontId="26" fillId="0" borderId="0" xfId="12" applyNumberFormat="1" applyFont="1" applyAlignment="1">
      <alignment horizontal="right"/>
    </xf>
    <xf numFmtId="0" fontId="25" fillId="0" borderId="0" xfId="12" applyNumberFormat="1" applyFont="1" applyAlignment="1">
      <alignment horizontal="right" vertical="top" wrapText="1"/>
    </xf>
    <xf numFmtId="43" fontId="9" fillId="0" borderId="0" xfId="1" applyFont="1" applyAlignment="1">
      <alignment horizontal="right" vertical="center" wrapText="1"/>
    </xf>
    <xf numFmtId="0" fontId="25" fillId="0" borderId="1" xfId="12" applyNumberFormat="1" applyFont="1" applyBorder="1"/>
    <xf numFmtId="0" fontId="10" fillId="4" borderId="0" xfId="0" applyFont="1" applyFill="1" applyAlignment="1">
      <alignment horizontal="left" vertical="top" indent="1"/>
    </xf>
    <xf numFmtId="49" fontId="19" fillId="4" borderId="0" xfId="0" applyNumberFormat="1" applyFont="1" applyFill="1" applyAlignment="1">
      <alignment horizontal="left" vertical="top" wrapText="1" indent="1"/>
    </xf>
    <xf numFmtId="0" fontId="10" fillId="4" borderId="0" xfId="0" applyFont="1" applyFill="1" applyAlignment="1">
      <alignment horizontal="left" vertical="center" wrapText="1" indent="1"/>
    </xf>
    <xf numFmtId="4" fontId="19" fillId="4" borderId="0" xfId="0" applyNumberFormat="1" applyFont="1" applyFill="1" applyAlignment="1">
      <alignment horizontal="center" vertical="center"/>
    </xf>
    <xf numFmtId="0" fontId="17" fillId="0" borderId="0" xfId="0" applyFont="1" applyAlignment="1">
      <alignment horizontal="right"/>
    </xf>
    <xf numFmtId="43" fontId="10" fillId="0" borderId="0" xfId="0" applyNumberFormat="1" applyFont="1" applyAlignment="1">
      <alignment horizontal="right" vertical="center"/>
    </xf>
    <xf numFmtId="49" fontId="10" fillId="0" borderId="0" xfId="2" applyNumberFormat="1" applyFont="1" applyAlignment="1">
      <alignment horizontal="center" vertical="top"/>
    </xf>
    <xf numFmtId="2" fontId="10" fillId="0" borderId="0" xfId="2" applyNumberFormat="1" applyFont="1" applyAlignment="1">
      <alignment horizontal="left" vertical="top" wrapText="1"/>
    </xf>
    <xf numFmtId="0" fontId="10" fillId="0" borderId="0" xfId="0" applyFont="1" applyAlignment="1">
      <alignment horizontal="center" vertical="center"/>
    </xf>
    <xf numFmtId="0" fontId="10" fillId="0" borderId="0" xfId="0" applyFont="1" applyAlignment="1">
      <alignment horizontal="right" vertical="center"/>
    </xf>
    <xf numFmtId="49" fontId="10" fillId="0" borderId="1" xfId="2" applyNumberFormat="1" applyFont="1" applyBorder="1" applyAlignment="1">
      <alignment horizontal="center" vertical="top" wrapText="1"/>
    </xf>
    <xf numFmtId="49" fontId="10" fillId="0" borderId="1" xfId="2" applyNumberFormat="1" applyFont="1" applyBorder="1" applyAlignment="1">
      <alignment horizontal="left" vertical="top" wrapText="1"/>
    </xf>
    <xf numFmtId="0" fontId="10" fillId="0" borderId="1" xfId="2" applyFont="1" applyBorder="1" applyAlignment="1">
      <alignment horizontal="center" vertical="center" wrapText="1"/>
    </xf>
    <xf numFmtId="43" fontId="10" fillId="0" borderId="1" xfId="0" applyNumberFormat="1" applyFont="1" applyBorder="1" applyAlignment="1">
      <alignment horizontal="right" vertical="center"/>
    </xf>
    <xf numFmtId="0" fontId="6" fillId="0" borderId="0" xfId="2" applyFont="1" applyAlignment="1">
      <alignment horizontal="center" vertical="top" wrapText="1"/>
    </xf>
    <xf numFmtId="49" fontId="6" fillId="0" borderId="0" xfId="2" applyNumberFormat="1" applyFont="1" applyAlignment="1">
      <alignment vertical="top" wrapText="1"/>
    </xf>
    <xf numFmtId="4" fontId="6" fillId="0" borderId="0" xfId="0" applyNumberFormat="1" applyFont="1" applyAlignment="1">
      <alignment horizontal="right" vertical="center"/>
    </xf>
    <xf numFmtId="0" fontId="6" fillId="0" borderId="0" xfId="2" applyFont="1" applyAlignment="1">
      <alignment horizontal="right"/>
    </xf>
    <xf numFmtId="49" fontId="8" fillId="0" borderId="0" xfId="0" applyNumberFormat="1" applyFont="1" applyAlignment="1">
      <alignment horizontal="left" wrapText="1"/>
    </xf>
    <xf numFmtId="0" fontId="6" fillId="0" borderId="0" xfId="0" applyFont="1" applyAlignment="1">
      <alignment horizontal="left" vertical="top" wrapText="1"/>
    </xf>
    <xf numFmtId="0" fontId="6" fillId="0" borderId="0" xfId="0" applyFont="1" applyAlignment="1">
      <alignment horizontal="center" vertical="top" wrapText="1"/>
    </xf>
    <xf numFmtId="49" fontId="6" fillId="0" borderId="0" xfId="2" applyNumberFormat="1" applyFont="1" applyAlignment="1">
      <alignment horizontal="left" vertical="top" wrapText="1"/>
    </xf>
    <xf numFmtId="0" fontId="6" fillId="0" borderId="0" xfId="2" applyFont="1" applyAlignment="1">
      <alignment horizontal="left" vertical="top" wrapText="1"/>
    </xf>
    <xf numFmtId="2" fontId="6" fillId="0" borderId="0" xfId="2" applyNumberFormat="1" applyFont="1" applyAlignment="1">
      <alignment horizontal="left" vertical="top" wrapText="1"/>
    </xf>
  </cellXfs>
  <cellStyles count="13">
    <cellStyle name="Comma" xfId="1" builtinId="3"/>
    <cellStyle name="Comma 3" xfId="5" xr:uid="{00000000-0005-0000-0000-000001000000}"/>
    <cellStyle name="Normal" xfId="0" builtinId="0"/>
    <cellStyle name="Normal 2" xfId="2" xr:uid="{00000000-0005-0000-0000-000003000000}"/>
    <cellStyle name="Normal 2 2" xfId="9" xr:uid="{00000000-0005-0000-0000-000004000000}"/>
    <cellStyle name="Normal 2 3" xfId="10" xr:uid="{00000000-0005-0000-0000-000005000000}"/>
    <cellStyle name="Normal 2 4" xfId="11" xr:uid="{00000000-0005-0000-0000-000006000000}"/>
    <cellStyle name="Normal 3" xfId="4" xr:uid="{00000000-0005-0000-0000-000007000000}"/>
    <cellStyle name="Normal 3 2" xfId="6" xr:uid="{00000000-0005-0000-0000-000008000000}"/>
    <cellStyle name="Normal 4" xfId="8" xr:uid="{00000000-0005-0000-0000-000009000000}"/>
    <cellStyle name="Normal 5" xfId="12" xr:uid="{00000000-0005-0000-0000-00000A000000}"/>
    <cellStyle name="Normal 7" xfId="7" xr:uid="{00000000-0005-0000-0000-00000B000000}"/>
    <cellStyle name="Normal_Predmjer RADOVA2" xfId="3"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
  <sheetViews>
    <sheetView tabSelected="1" view="pageBreakPreview" zoomScaleNormal="85" zoomScaleSheetLayoutView="100" zoomScalePageLayoutView="85" workbookViewId="0">
      <selection activeCell="B20" sqref="B20"/>
    </sheetView>
  </sheetViews>
  <sheetFormatPr defaultColWidth="9.140625" defaultRowHeight="12.75"/>
  <cols>
    <col min="1" max="1" width="8.5703125" style="25" bestFit="1" customWidth="1"/>
    <col min="2" max="2" width="47.28515625" style="12" bestFit="1" customWidth="1"/>
    <col min="3" max="3" width="16.42578125" style="39" customWidth="1"/>
    <col min="4" max="4" width="18.28515625" style="29" customWidth="1"/>
    <col min="5" max="5" width="16.42578125" style="32" bestFit="1" customWidth="1"/>
    <col min="6" max="6" width="15" style="32" customWidth="1"/>
    <col min="7" max="7" width="12.7109375" style="29" customWidth="1"/>
    <col min="8" max="9" width="15" style="32" customWidth="1"/>
    <col min="10" max="10" width="7.85546875" style="12" customWidth="1"/>
    <col min="11" max="11" width="9.140625" style="12"/>
    <col min="12" max="12" width="10.140625" style="12" customWidth="1"/>
    <col min="13" max="16384" width="9.140625" style="12"/>
  </cols>
  <sheetData>
    <row r="1" spans="1:9" s="3" customFormat="1" ht="50.25" customHeight="1">
      <c r="A1" s="33"/>
      <c r="B1" s="233" t="s">
        <v>83</v>
      </c>
      <c r="C1" s="233"/>
      <c r="D1" s="233"/>
      <c r="E1" s="35"/>
      <c r="F1" s="2"/>
      <c r="G1" s="1"/>
      <c r="H1" s="2"/>
      <c r="I1" s="2"/>
    </row>
    <row r="2" spans="1:9" s="3" customFormat="1">
      <c r="A2" s="33"/>
      <c r="B2" s="234"/>
      <c r="C2" s="234"/>
      <c r="D2" s="234"/>
      <c r="E2" s="35"/>
      <c r="F2" s="2"/>
      <c r="G2" s="1"/>
      <c r="H2" s="2"/>
      <c r="I2" s="2"/>
    </row>
    <row r="3" spans="1:9" s="3" customFormat="1" ht="81.75" customHeight="1">
      <c r="A3" s="13"/>
      <c r="B3" s="232" t="s">
        <v>184</v>
      </c>
      <c r="C3" s="232"/>
      <c r="D3" s="232"/>
      <c r="E3" s="110"/>
      <c r="F3" s="11"/>
      <c r="G3" s="107"/>
      <c r="H3" s="11"/>
      <c r="I3" s="11"/>
    </row>
    <row r="4" spans="1:9" s="3" customFormat="1">
      <c r="A4" s="14"/>
      <c r="B4" s="7"/>
      <c r="C4" s="109"/>
      <c r="D4" s="107"/>
      <c r="E4" s="110"/>
      <c r="F4" s="11"/>
      <c r="G4" s="107"/>
      <c r="H4" s="11"/>
      <c r="I4" s="11"/>
    </row>
    <row r="5" spans="1:9" s="3" customFormat="1">
      <c r="A5" s="14"/>
      <c r="B5" s="7"/>
      <c r="C5" s="109"/>
      <c r="D5" s="107"/>
      <c r="E5" s="110"/>
      <c r="F5" s="5"/>
      <c r="G5" s="4"/>
      <c r="H5" s="5"/>
      <c r="I5" s="5"/>
    </row>
    <row r="6" spans="1:9" customFormat="1" ht="15">
      <c r="A6" s="214"/>
      <c r="B6" s="215" t="s">
        <v>182</v>
      </c>
      <c r="C6" s="216"/>
      <c r="D6" s="217" t="s">
        <v>183</v>
      </c>
    </row>
    <row r="7" spans="1:9" s="3" customFormat="1">
      <c r="A7" s="6"/>
      <c r="B7" s="7"/>
      <c r="C7" s="27"/>
      <c r="D7" s="60"/>
      <c r="E7" s="110"/>
      <c r="F7" s="110"/>
      <c r="G7" s="4"/>
      <c r="H7" s="5"/>
      <c r="I7" s="5"/>
    </row>
    <row r="8" spans="1:9" s="3" customFormat="1">
      <c r="A8" s="224" t="s">
        <v>42</v>
      </c>
      <c r="B8" s="225" t="s">
        <v>1</v>
      </c>
      <c r="C8" s="226"/>
      <c r="D8" s="227">
        <f>'А-реконтрукција'!F165</f>
        <v>0</v>
      </c>
      <c r="F8" s="110"/>
      <c r="G8" s="4"/>
      <c r="H8" s="5"/>
      <c r="I8" s="5"/>
    </row>
    <row r="9" spans="1:9" s="3" customFormat="1" ht="25.5">
      <c r="A9" s="224" t="s">
        <v>43</v>
      </c>
      <c r="B9" s="225" t="s">
        <v>126</v>
      </c>
      <c r="C9" s="226"/>
      <c r="D9" s="227">
        <f>'E-реконструцкија'!G27</f>
        <v>0</v>
      </c>
      <c r="F9" s="110"/>
      <c r="G9" s="4"/>
      <c r="H9" s="5"/>
      <c r="I9" s="5"/>
    </row>
    <row r="10" spans="1:9" s="3" customFormat="1">
      <c r="A10" s="224" t="s">
        <v>64</v>
      </c>
      <c r="B10" s="225" t="s">
        <v>169</v>
      </c>
      <c r="C10" s="226"/>
      <c r="D10" s="227">
        <f>'ВК-надворешни инст'!F30</f>
        <v>0</v>
      </c>
      <c r="F10" s="110"/>
      <c r="G10" s="4"/>
      <c r="H10" s="5"/>
      <c r="I10" s="5"/>
    </row>
    <row r="11" spans="1:9" s="90" customFormat="1">
      <c r="A11" s="220"/>
      <c r="B11" s="221"/>
      <c r="C11" s="222"/>
      <c r="D11" s="223"/>
      <c r="F11" s="35"/>
      <c r="G11" s="89"/>
      <c r="H11" s="88"/>
      <c r="I11" s="88"/>
    </row>
    <row r="12" spans="1:9" s="87" customFormat="1">
      <c r="A12" s="220"/>
      <c r="B12" s="218" t="s">
        <v>206</v>
      </c>
      <c r="C12" s="222"/>
      <c r="D12" s="219">
        <f>SUM(D8:D10)</f>
        <v>0</v>
      </c>
      <c r="F12" s="117"/>
      <c r="G12" s="89"/>
      <c r="H12" s="92"/>
      <c r="I12" s="92"/>
    </row>
    <row r="13" spans="1:9">
      <c r="A13" s="33"/>
      <c r="B13" s="38"/>
      <c r="C13" s="31"/>
      <c r="D13" s="36"/>
      <c r="E13" s="35"/>
      <c r="F13" s="117"/>
    </row>
    <row r="14" spans="1:9">
      <c r="A14" s="33"/>
      <c r="B14" s="38"/>
      <c r="C14" s="31"/>
      <c r="D14" s="36"/>
      <c r="E14" s="35"/>
      <c r="F14" s="35"/>
    </row>
  </sheetData>
  <mergeCells count="3">
    <mergeCell ref="B3:D3"/>
    <mergeCell ref="B1:D1"/>
    <mergeCell ref="B2:D2"/>
  </mergeCells>
  <printOptions gridLines="1"/>
  <pageMargins left="0.5" right="0.5" top="0.75" bottom="0.5" header="0.3" footer="0.3"/>
  <pageSetup paperSize="9" fitToHeight="0" orientation="portrait" r:id="rId1"/>
  <headerFooter>
    <oddFooter>&amp;R&amp;P/&amp;N</oddFooter>
  </headerFooter>
  <colBreaks count="1" manualBreakCount="1">
    <brk id="5" max="95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6"/>
  <sheetViews>
    <sheetView view="pageBreakPreview" topLeftCell="A147" zoomScale="85" zoomScaleNormal="85" zoomScaleSheetLayoutView="85" zoomScalePageLayoutView="85" workbookViewId="0">
      <selection activeCell="B174" sqref="B174"/>
    </sheetView>
  </sheetViews>
  <sheetFormatPr defaultColWidth="9.140625" defaultRowHeight="12.75"/>
  <cols>
    <col min="1" max="1" width="8.5703125" style="25" bestFit="1" customWidth="1"/>
    <col min="2" max="2" width="47.28515625" style="12" bestFit="1" customWidth="1"/>
    <col min="3" max="3" width="9.28515625" style="39" bestFit="1" customWidth="1"/>
    <col min="4" max="4" width="10.7109375" style="32" customWidth="1"/>
    <col min="5" max="5" width="12.7109375" style="29" customWidth="1"/>
    <col min="6" max="7" width="15" style="32" customWidth="1"/>
    <col min="8" max="8" width="36.7109375" style="29" customWidth="1"/>
    <col min="9" max="10" width="15" style="32" customWidth="1"/>
    <col min="11" max="11" width="7.85546875" style="12" customWidth="1"/>
    <col min="12" max="12" width="9.140625" style="12"/>
    <col min="13" max="13" width="10.140625" style="12" customWidth="1"/>
    <col min="14" max="16384" width="9.140625" style="12"/>
  </cols>
  <sheetData>
    <row r="1" spans="1:11" s="3" customFormat="1" ht="63.75">
      <c r="A1" s="33"/>
      <c r="B1" s="34" t="s">
        <v>83</v>
      </c>
      <c r="C1" s="31"/>
      <c r="D1" s="35"/>
      <c r="E1" s="36"/>
      <c r="F1" s="35"/>
      <c r="G1" s="2"/>
      <c r="H1" s="1"/>
      <c r="I1" s="2"/>
      <c r="J1" s="2"/>
    </row>
    <row r="2" spans="1:11" s="3" customFormat="1">
      <c r="A2" s="33"/>
      <c r="B2" s="34"/>
      <c r="C2" s="31"/>
      <c r="D2" s="35"/>
      <c r="E2" s="36"/>
      <c r="F2" s="35"/>
      <c r="G2" s="2"/>
      <c r="H2" s="1"/>
      <c r="I2" s="2"/>
      <c r="J2" s="2"/>
    </row>
    <row r="3" spans="1:11" s="3" customFormat="1" ht="102">
      <c r="A3" s="13"/>
      <c r="B3" s="120" t="s">
        <v>145</v>
      </c>
      <c r="C3" s="109"/>
      <c r="D3" s="60"/>
      <c r="E3" s="107"/>
      <c r="F3" s="110"/>
      <c r="G3" s="11"/>
      <c r="H3" s="107"/>
      <c r="I3" s="11"/>
      <c r="J3" s="11"/>
    </row>
    <row r="4" spans="1:11" s="3" customFormat="1">
      <c r="A4" s="14"/>
      <c r="B4" s="7"/>
      <c r="C4" s="109"/>
      <c r="D4" s="60"/>
      <c r="E4" s="107"/>
      <c r="F4" s="110"/>
      <c r="G4" s="11"/>
      <c r="H4" s="107"/>
      <c r="I4" s="11"/>
      <c r="J4" s="11"/>
    </row>
    <row r="5" spans="1:11" s="3" customFormat="1">
      <c r="A5" s="14"/>
      <c r="B5" s="7"/>
      <c r="C5" s="109"/>
      <c r="D5" s="60"/>
      <c r="E5" s="107"/>
      <c r="F5" s="110"/>
      <c r="G5" s="5"/>
      <c r="H5" s="4"/>
      <c r="I5" s="5"/>
      <c r="J5" s="5"/>
    </row>
    <row r="6" spans="1:11" s="3" customFormat="1">
      <c r="A6" s="6"/>
      <c r="B6" s="7" t="s">
        <v>0</v>
      </c>
      <c r="C6" s="27"/>
      <c r="D6" s="60"/>
      <c r="E6" s="107"/>
      <c r="F6" s="110"/>
      <c r="G6" s="5"/>
      <c r="H6" s="4"/>
      <c r="I6" s="5"/>
      <c r="J6" s="5"/>
    </row>
    <row r="7" spans="1:11" s="3" customFormat="1">
      <c r="A7" s="13"/>
      <c r="B7" s="7" t="s">
        <v>1</v>
      </c>
      <c r="C7" s="27"/>
      <c r="D7" s="110"/>
      <c r="E7" s="107"/>
      <c r="F7" s="110"/>
      <c r="G7" s="5"/>
      <c r="H7" s="4"/>
      <c r="I7" s="5"/>
      <c r="J7" s="5"/>
    </row>
    <row r="8" spans="1:11" s="3" customFormat="1">
      <c r="A8" s="13"/>
      <c r="B8" s="7"/>
      <c r="C8" s="27"/>
      <c r="D8" s="110"/>
      <c r="E8" s="107"/>
      <c r="F8" s="110"/>
      <c r="G8" s="5"/>
      <c r="H8" s="4"/>
      <c r="I8" s="5"/>
      <c r="J8" s="5"/>
    </row>
    <row r="9" spans="1:11" s="38" customFormat="1">
      <c r="A9" s="111"/>
      <c r="B9" s="108" t="s">
        <v>186</v>
      </c>
      <c r="C9" s="109"/>
      <c r="D9" s="110"/>
      <c r="E9" s="107"/>
      <c r="F9" s="110"/>
      <c r="G9" s="110"/>
      <c r="H9" s="110"/>
      <c r="I9" s="107"/>
      <c r="J9" s="110"/>
      <c r="K9" s="110"/>
    </row>
    <row r="10" spans="1:11" s="38" customFormat="1" ht="44.25" customHeight="1">
      <c r="A10" s="112"/>
      <c r="B10" s="236" t="s">
        <v>187</v>
      </c>
      <c r="C10" s="236"/>
      <c r="D10" s="236"/>
      <c r="E10" s="236"/>
      <c r="F10" s="236"/>
      <c r="G10" s="24"/>
      <c r="H10" s="24"/>
      <c r="I10" s="23"/>
      <c r="J10" s="24"/>
      <c r="K10" s="24"/>
    </row>
    <row r="11" spans="1:11" s="38" customFormat="1">
      <c r="A11" s="112"/>
      <c r="B11" s="228"/>
      <c r="C11" s="228"/>
      <c r="D11" s="228"/>
      <c r="E11" s="228"/>
      <c r="F11" s="228"/>
      <c r="G11" s="24"/>
      <c r="H11" s="24"/>
      <c r="I11" s="23"/>
      <c r="J11" s="24"/>
      <c r="K11" s="24"/>
    </row>
    <row r="12" spans="1:11" s="38" customFormat="1" ht="60.75" customHeight="1">
      <c r="A12" s="113"/>
      <c r="B12" s="236" t="s">
        <v>188</v>
      </c>
      <c r="C12" s="236"/>
      <c r="D12" s="236"/>
      <c r="E12" s="236"/>
      <c r="F12" s="236"/>
      <c r="G12" s="24"/>
      <c r="H12" s="24"/>
      <c r="I12" s="23"/>
      <c r="J12" s="24"/>
      <c r="K12" s="24"/>
    </row>
    <row r="13" spans="1:11" s="38" customFormat="1">
      <c r="A13" s="113"/>
      <c r="B13" s="58"/>
      <c r="C13" s="58"/>
      <c r="D13" s="58"/>
      <c r="E13" s="58"/>
      <c r="F13" s="58"/>
      <c r="G13" s="110"/>
      <c r="H13" s="110"/>
      <c r="I13" s="107"/>
      <c r="J13" s="110"/>
      <c r="K13" s="110"/>
    </row>
    <row r="14" spans="1:11" s="38" customFormat="1" ht="102" customHeight="1">
      <c r="A14" s="113"/>
      <c r="B14" s="236" t="s">
        <v>189</v>
      </c>
      <c r="C14" s="236"/>
      <c r="D14" s="236"/>
      <c r="E14" s="236"/>
      <c r="F14" s="236"/>
      <c r="G14" s="24"/>
      <c r="H14" s="24"/>
      <c r="I14" s="23"/>
      <c r="J14" s="24"/>
      <c r="K14" s="24"/>
    </row>
    <row r="15" spans="1:11" s="38" customFormat="1">
      <c r="A15" s="14"/>
      <c r="B15" s="108"/>
      <c r="C15" s="27"/>
      <c r="D15" s="60"/>
      <c r="E15" s="107"/>
      <c r="F15" s="110"/>
      <c r="G15" s="24"/>
      <c r="H15" s="24"/>
      <c r="I15" s="23"/>
      <c r="J15" s="24"/>
      <c r="K15" s="24"/>
    </row>
    <row r="16" spans="1:11" s="38" customFormat="1" ht="61.5" customHeight="1">
      <c r="A16" s="6"/>
      <c r="B16" s="237" t="s">
        <v>190</v>
      </c>
      <c r="C16" s="237"/>
      <c r="D16" s="237"/>
      <c r="E16" s="237"/>
      <c r="F16" s="237"/>
      <c r="G16" s="24"/>
      <c r="H16" s="24"/>
      <c r="I16" s="23"/>
      <c r="J16" s="24"/>
      <c r="K16" s="24"/>
    </row>
    <row r="17" spans="1:11" s="38" customFormat="1">
      <c r="A17" s="6"/>
      <c r="B17" s="102"/>
      <c r="C17" s="22"/>
      <c r="D17" s="23"/>
      <c r="E17" s="23"/>
      <c r="F17" s="24"/>
      <c r="G17" s="110"/>
      <c r="H17" s="110"/>
      <c r="I17" s="107"/>
      <c r="J17" s="110"/>
      <c r="K17" s="110"/>
    </row>
    <row r="18" spans="1:11" s="38" customFormat="1" ht="57" customHeight="1">
      <c r="A18" s="6"/>
      <c r="B18" s="237" t="s">
        <v>191</v>
      </c>
      <c r="C18" s="237"/>
      <c r="D18" s="237"/>
      <c r="E18" s="237"/>
      <c r="F18" s="237"/>
      <c r="G18" s="110"/>
      <c r="H18" s="110"/>
      <c r="I18" s="107"/>
      <c r="J18" s="110"/>
      <c r="K18" s="110"/>
    </row>
    <row r="19" spans="1:11" s="47" customFormat="1">
      <c r="A19" s="14"/>
      <c r="B19" s="108"/>
      <c r="C19" s="27"/>
      <c r="D19" s="60"/>
      <c r="E19" s="107"/>
      <c r="F19" s="110"/>
      <c r="G19" s="20"/>
      <c r="H19" s="20"/>
      <c r="I19" s="19"/>
      <c r="J19" s="20"/>
      <c r="K19" s="20"/>
    </row>
    <row r="20" spans="1:11" s="38" customFormat="1" ht="59.25" customHeight="1">
      <c r="A20" s="14"/>
      <c r="B20" s="235" t="s">
        <v>192</v>
      </c>
      <c r="C20" s="235"/>
      <c r="D20" s="235"/>
      <c r="E20" s="235"/>
      <c r="F20" s="235"/>
      <c r="G20" s="24"/>
      <c r="H20" s="24"/>
      <c r="I20" s="23"/>
      <c r="J20" s="24"/>
      <c r="K20" s="24"/>
    </row>
    <row r="21" spans="1:11" s="38" customFormat="1">
      <c r="A21" s="14"/>
      <c r="B21" s="108"/>
      <c r="C21" s="108"/>
      <c r="D21" s="108"/>
      <c r="E21" s="108"/>
      <c r="F21" s="108"/>
      <c r="G21" s="40"/>
      <c r="H21" s="40"/>
      <c r="I21" s="36"/>
      <c r="J21" s="40"/>
      <c r="K21" s="40"/>
    </row>
    <row r="22" spans="1:11" s="38" customFormat="1" ht="60" customHeight="1">
      <c r="A22" s="14"/>
      <c r="B22" s="235" t="s">
        <v>193</v>
      </c>
      <c r="C22" s="235"/>
      <c r="D22" s="235"/>
      <c r="E22" s="235"/>
      <c r="F22" s="235"/>
      <c r="G22" s="40"/>
      <c r="H22" s="40"/>
      <c r="I22" s="36"/>
      <c r="J22" s="40"/>
      <c r="K22" s="40"/>
    </row>
    <row r="23" spans="1:11" s="38" customFormat="1">
      <c r="A23" s="14"/>
      <c r="B23" s="108"/>
      <c r="C23" s="108"/>
      <c r="D23" s="108"/>
      <c r="E23" s="108"/>
      <c r="F23" s="108"/>
      <c r="G23" s="40"/>
      <c r="H23" s="40"/>
      <c r="I23" s="36"/>
      <c r="J23" s="40"/>
      <c r="K23" s="40"/>
    </row>
    <row r="24" spans="1:11" s="38" customFormat="1" ht="28.5" customHeight="1">
      <c r="A24" s="14"/>
      <c r="B24" s="235" t="s">
        <v>194</v>
      </c>
      <c r="C24" s="235"/>
      <c r="D24" s="235"/>
      <c r="E24" s="235"/>
      <c r="F24" s="235"/>
      <c r="G24" s="40"/>
      <c r="H24" s="40"/>
      <c r="I24" s="36"/>
      <c r="J24" s="40"/>
      <c r="K24" s="40"/>
    </row>
    <row r="25" spans="1:11" s="38" customFormat="1">
      <c r="A25" s="14"/>
      <c r="B25" s="108"/>
      <c r="C25" s="108"/>
      <c r="D25" s="108"/>
      <c r="E25" s="108"/>
      <c r="F25" s="108"/>
      <c r="H25" s="40"/>
      <c r="I25" s="36"/>
      <c r="J25" s="40"/>
      <c r="K25" s="40"/>
    </row>
    <row r="26" spans="1:11" s="38" customFormat="1" ht="57.75" customHeight="1">
      <c r="A26" s="14"/>
      <c r="B26" s="235" t="s">
        <v>195</v>
      </c>
      <c r="C26" s="235"/>
      <c r="D26" s="235"/>
      <c r="E26" s="235"/>
      <c r="F26" s="235"/>
      <c r="G26" s="40"/>
      <c r="H26" s="40"/>
      <c r="I26" s="36"/>
      <c r="J26" s="40"/>
      <c r="K26" s="40"/>
    </row>
    <row r="27" spans="1:11" s="38" customFormat="1">
      <c r="A27" s="14"/>
      <c r="B27" s="108"/>
      <c r="C27" s="108"/>
      <c r="D27" s="108"/>
      <c r="E27" s="108"/>
      <c r="F27" s="108"/>
      <c r="G27" s="40"/>
      <c r="H27" s="40"/>
      <c r="I27" s="36"/>
      <c r="J27" s="40"/>
      <c r="K27" s="40"/>
    </row>
    <row r="28" spans="1:11" s="38" customFormat="1" ht="90.75" customHeight="1">
      <c r="A28" s="14"/>
      <c r="B28" s="235" t="s">
        <v>196</v>
      </c>
      <c r="C28" s="235"/>
      <c r="D28" s="235"/>
      <c r="E28" s="235"/>
      <c r="F28" s="235"/>
      <c r="H28" s="40"/>
      <c r="I28" s="36"/>
      <c r="J28" s="40"/>
      <c r="K28" s="40"/>
    </row>
    <row r="29" spans="1:11" s="38" customFormat="1">
      <c r="A29" s="14"/>
      <c r="B29" s="229"/>
      <c r="C29" s="229"/>
      <c r="D29" s="229"/>
      <c r="E29" s="229"/>
      <c r="F29" s="229"/>
      <c r="H29" s="40"/>
      <c r="I29" s="36"/>
      <c r="J29" s="40"/>
      <c r="K29" s="40"/>
    </row>
    <row r="30" spans="1:11" s="38" customFormat="1" ht="111" customHeight="1">
      <c r="A30" s="14"/>
      <c r="B30" s="235" t="s">
        <v>197</v>
      </c>
      <c r="C30" s="235"/>
      <c r="D30" s="235"/>
      <c r="E30" s="235"/>
      <c r="F30" s="235"/>
      <c r="G30" s="40"/>
      <c r="H30" s="40"/>
      <c r="I30" s="36"/>
      <c r="J30" s="40"/>
      <c r="K30" s="40"/>
    </row>
    <row r="31" spans="1:11" s="38" customFormat="1">
      <c r="A31" s="14"/>
      <c r="B31" s="108"/>
      <c r="C31" s="108"/>
      <c r="D31" s="108"/>
      <c r="E31" s="108"/>
      <c r="F31" s="108"/>
      <c r="G31" s="40"/>
      <c r="H31" s="40"/>
      <c r="I31" s="36"/>
      <c r="J31" s="40"/>
      <c r="K31" s="40"/>
    </row>
    <row r="32" spans="1:11" s="38" customFormat="1" ht="116.25" customHeight="1">
      <c r="A32" s="14"/>
      <c r="B32" s="235" t="s">
        <v>200</v>
      </c>
      <c r="C32" s="235"/>
      <c r="D32" s="235"/>
      <c r="E32" s="235"/>
      <c r="F32" s="235"/>
      <c r="H32" s="40"/>
      <c r="I32" s="36"/>
      <c r="J32" s="40"/>
      <c r="K32" s="40"/>
    </row>
    <row r="33" spans="1:11" s="38" customFormat="1">
      <c r="A33" s="14"/>
      <c r="B33" s="108"/>
      <c r="C33" s="108"/>
      <c r="D33" s="108"/>
      <c r="E33" s="108"/>
      <c r="F33" s="108"/>
      <c r="G33" s="40"/>
      <c r="H33" s="40"/>
      <c r="I33" s="36"/>
      <c r="J33" s="40"/>
      <c r="K33" s="40"/>
    </row>
    <row r="34" spans="1:11" s="38" customFormat="1" ht="68.25" customHeight="1">
      <c r="A34" s="14"/>
      <c r="B34" s="235" t="s">
        <v>198</v>
      </c>
      <c r="C34" s="235"/>
      <c r="D34" s="235"/>
      <c r="E34" s="235"/>
      <c r="F34" s="235"/>
      <c r="G34" s="40"/>
      <c r="H34" s="40"/>
      <c r="I34" s="36"/>
      <c r="J34" s="40"/>
      <c r="K34" s="40"/>
    </row>
    <row r="35" spans="1:11" s="38" customFormat="1">
      <c r="A35" s="14"/>
      <c r="B35" s="108"/>
      <c r="C35" s="108"/>
      <c r="D35" s="108"/>
      <c r="E35" s="108"/>
      <c r="F35" s="108"/>
      <c r="G35" s="40"/>
      <c r="H35" s="40"/>
      <c r="I35" s="36"/>
      <c r="J35" s="40"/>
      <c r="K35" s="40"/>
    </row>
    <row r="36" spans="1:11" s="38" customFormat="1" ht="43.5" customHeight="1">
      <c r="A36" s="14"/>
      <c r="B36" s="235" t="s">
        <v>199</v>
      </c>
      <c r="C36" s="235"/>
      <c r="D36" s="235"/>
      <c r="E36" s="235"/>
      <c r="F36" s="235"/>
      <c r="G36" s="117"/>
      <c r="H36" s="117"/>
      <c r="I36" s="36"/>
      <c r="J36" s="117"/>
      <c r="K36" s="117"/>
    </row>
    <row r="37" spans="1:11" s="3" customFormat="1">
      <c r="A37" s="14"/>
      <c r="B37" s="108"/>
      <c r="C37" s="27"/>
      <c r="D37" s="60"/>
      <c r="E37" s="107"/>
      <c r="F37" s="110"/>
      <c r="G37" s="5"/>
      <c r="H37" s="4"/>
      <c r="I37" s="5"/>
      <c r="J37" s="5"/>
    </row>
    <row r="38" spans="1:11">
      <c r="A38" s="14"/>
      <c r="B38" s="15"/>
      <c r="C38" s="8"/>
      <c r="D38" s="9"/>
      <c r="E38" s="10"/>
      <c r="F38" s="11"/>
      <c r="G38" s="11"/>
      <c r="H38" s="10"/>
      <c r="I38" s="11"/>
      <c r="J38" s="11"/>
    </row>
    <row r="39" spans="1:11" s="21" customFormat="1" ht="25.5">
      <c r="A39" s="16" t="s">
        <v>42</v>
      </c>
      <c r="B39" s="17" t="s">
        <v>2</v>
      </c>
      <c r="C39" s="18" t="s">
        <v>6</v>
      </c>
      <c r="D39" s="19" t="s">
        <v>7</v>
      </c>
      <c r="E39" s="19" t="s">
        <v>8</v>
      </c>
      <c r="F39" s="20" t="s">
        <v>9</v>
      </c>
      <c r="G39" s="20"/>
      <c r="H39" s="19"/>
      <c r="I39" s="20"/>
      <c r="J39" s="20"/>
    </row>
    <row r="40" spans="1:11" ht="38.25">
      <c r="A40" s="6"/>
      <c r="B40" s="102" t="s">
        <v>44</v>
      </c>
      <c r="C40" s="22"/>
      <c r="D40" s="23"/>
      <c r="E40" s="23"/>
      <c r="F40" s="24"/>
      <c r="G40" s="24"/>
      <c r="H40" s="23"/>
      <c r="I40" s="24"/>
      <c r="J40" s="24"/>
    </row>
    <row r="41" spans="1:11" ht="38.25">
      <c r="A41" s="25" t="s">
        <v>10</v>
      </c>
      <c r="B41" s="26" t="s">
        <v>89</v>
      </c>
      <c r="C41" s="27" t="s">
        <v>11</v>
      </c>
      <c r="D41" s="28">
        <f>16+2*1.5</f>
        <v>19</v>
      </c>
      <c r="F41" s="30">
        <f>D41*E41</f>
        <v>0</v>
      </c>
      <c r="G41" s="30"/>
      <c r="I41" s="30"/>
      <c r="J41" s="30"/>
    </row>
    <row r="42" spans="1:11">
      <c r="B42" s="26"/>
      <c r="C42" s="27"/>
      <c r="D42" s="28"/>
      <c r="F42" s="30"/>
      <c r="G42" s="30"/>
      <c r="I42" s="30"/>
      <c r="J42" s="30"/>
    </row>
    <row r="43" spans="1:11" ht="38.25">
      <c r="A43" s="25" t="s">
        <v>12</v>
      </c>
      <c r="B43" s="34" t="s">
        <v>45</v>
      </c>
      <c r="C43" s="31"/>
      <c r="F43" s="30"/>
      <c r="G43" s="30"/>
      <c r="I43" s="30"/>
      <c r="J43" s="30"/>
    </row>
    <row r="44" spans="1:11" ht="25.5">
      <c r="B44" s="102" t="s">
        <v>171</v>
      </c>
      <c r="C44" s="31" t="s">
        <v>50</v>
      </c>
      <c r="D44" s="32">
        <v>2</v>
      </c>
      <c r="F44" s="30">
        <f t="shared" ref="F44:F49" si="0">D44*E44</f>
        <v>0</v>
      </c>
      <c r="G44" s="30"/>
      <c r="I44" s="30"/>
      <c r="J44" s="30"/>
    </row>
    <row r="45" spans="1:11">
      <c r="B45" s="102" t="s">
        <v>172</v>
      </c>
      <c r="C45" s="31" t="s">
        <v>50</v>
      </c>
      <c r="D45" s="32">
        <v>1</v>
      </c>
      <c r="F45" s="30">
        <f t="shared" si="0"/>
        <v>0</v>
      </c>
      <c r="G45" s="30"/>
      <c r="I45" s="30"/>
      <c r="J45" s="30"/>
    </row>
    <row r="46" spans="1:11" ht="25.5">
      <c r="B46" s="102" t="s">
        <v>171</v>
      </c>
      <c r="C46" s="31" t="s">
        <v>50</v>
      </c>
      <c r="D46" s="32">
        <v>1</v>
      </c>
      <c r="F46" s="30">
        <f t="shared" si="0"/>
        <v>0</v>
      </c>
      <c r="G46" s="30"/>
      <c r="I46" s="30"/>
      <c r="J46" s="30"/>
    </row>
    <row r="47" spans="1:11" ht="25.5">
      <c r="B47" s="102" t="s">
        <v>173</v>
      </c>
      <c r="C47" s="31" t="s">
        <v>50</v>
      </c>
      <c r="D47" s="32">
        <v>1</v>
      </c>
      <c r="F47" s="30">
        <f t="shared" si="0"/>
        <v>0</v>
      </c>
      <c r="G47" s="30"/>
      <c r="I47" s="30"/>
      <c r="J47" s="30"/>
    </row>
    <row r="48" spans="1:11">
      <c r="B48" s="102" t="s">
        <v>174</v>
      </c>
      <c r="C48" s="31" t="s">
        <v>50</v>
      </c>
      <c r="D48" s="32">
        <v>1</v>
      </c>
      <c r="F48" s="30">
        <f t="shared" si="0"/>
        <v>0</v>
      </c>
      <c r="G48" s="30"/>
      <c r="I48" s="30"/>
      <c r="J48" s="30"/>
    </row>
    <row r="49" spans="1:10">
      <c r="B49" s="102" t="s">
        <v>57</v>
      </c>
      <c r="C49" s="31" t="s">
        <v>50</v>
      </c>
      <c r="D49" s="32">
        <v>1</v>
      </c>
      <c r="F49" s="30">
        <f t="shared" si="0"/>
        <v>0</v>
      </c>
      <c r="G49" s="30"/>
      <c r="I49" s="30"/>
      <c r="J49" s="30"/>
    </row>
    <row r="50" spans="1:10">
      <c r="B50" s="102"/>
      <c r="C50" s="31"/>
      <c r="F50" s="30"/>
      <c r="G50" s="30"/>
      <c r="I50" s="30"/>
      <c r="J50" s="30"/>
    </row>
    <row r="51" spans="1:10" ht="25.5">
      <c r="A51" s="25" t="s">
        <v>13</v>
      </c>
      <c r="B51" s="34" t="s">
        <v>93</v>
      </c>
      <c r="C51" s="31"/>
      <c r="F51" s="30"/>
      <c r="G51" s="30"/>
      <c r="I51" s="30"/>
      <c r="J51" s="30"/>
    </row>
    <row r="52" spans="1:10" ht="14.25" customHeight="1">
      <c r="B52" s="102" t="s">
        <v>94</v>
      </c>
      <c r="C52" s="39" t="s">
        <v>50</v>
      </c>
      <c r="D52" s="32">
        <v>7</v>
      </c>
      <c r="F52" s="30">
        <f t="shared" ref="F52:F54" si="1">D52*E52</f>
        <v>0</v>
      </c>
      <c r="G52" s="30"/>
      <c r="I52" s="30"/>
      <c r="J52" s="30"/>
    </row>
    <row r="53" spans="1:10" ht="25.5">
      <c r="B53" s="102" t="s">
        <v>175</v>
      </c>
      <c r="C53" s="39" t="s">
        <v>50</v>
      </c>
      <c r="D53" s="32">
        <v>1</v>
      </c>
      <c r="F53" s="30">
        <f t="shared" ref="F53" si="2">D53*E53</f>
        <v>0</v>
      </c>
      <c r="G53" s="30"/>
      <c r="I53" s="30"/>
      <c r="J53" s="30"/>
    </row>
    <row r="54" spans="1:10">
      <c r="B54" s="102" t="s">
        <v>176</v>
      </c>
      <c r="C54" s="39" t="s">
        <v>50</v>
      </c>
      <c r="D54" s="32">
        <v>1</v>
      </c>
      <c r="F54" s="30">
        <f t="shared" si="1"/>
        <v>0</v>
      </c>
      <c r="G54" s="30"/>
      <c r="I54" s="30"/>
      <c r="J54" s="30"/>
    </row>
    <row r="55" spans="1:10">
      <c r="B55" s="102" t="s">
        <v>177</v>
      </c>
      <c r="C55" s="39" t="s">
        <v>50</v>
      </c>
      <c r="D55" s="32">
        <v>2</v>
      </c>
      <c r="F55" s="30">
        <f t="shared" ref="F55" si="3">D55*E55</f>
        <v>0</v>
      </c>
      <c r="G55" s="30"/>
      <c r="I55" s="30"/>
      <c r="J55" s="30"/>
    </row>
    <row r="56" spans="1:10">
      <c r="B56" s="26"/>
      <c r="C56" s="27"/>
      <c r="D56" s="28"/>
      <c r="F56" s="30"/>
      <c r="G56" s="30"/>
      <c r="I56" s="30"/>
      <c r="J56" s="30"/>
    </row>
    <row r="57" spans="1:10" s="38" customFormat="1" ht="25.5">
      <c r="A57" s="33" t="s">
        <v>14</v>
      </c>
      <c r="B57" s="34" t="s">
        <v>55</v>
      </c>
      <c r="G57" s="30"/>
      <c r="H57" s="36"/>
      <c r="I57" s="37"/>
      <c r="J57" s="37"/>
    </row>
    <row r="58" spans="1:10">
      <c r="B58" s="26" t="s">
        <v>56</v>
      </c>
      <c r="C58" s="31" t="s">
        <v>50</v>
      </c>
      <c r="D58" s="35">
        <v>1</v>
      </c>
      <c r="E58" s="36"/>
      <c r="F58" s="30">
        <f>D58*E58</f>
        <v>0</v>
      </c>
      <c r="G58" s="30"/>
      <c r="I58" s="30"/>
      <c r="J58" s="30"/>
    </row>
    <row r="59" spans="1:10" s="38" customFormat="1" ht="25.5">
      <c r="A59" s="33" t="s">
        <v>15</v>
      </c>
      <c r="B59" s="34" t="s">
        <v>46</v>
      </c>
      <c r="C59" s="31"/>
      <c r="D59" s="35"/>
      <c r="E59" s="36"/>
      <c r="F59" s="30"/>
      <c r="G59" s="30"/>
      <c r="H59" s="36"/>
      <c r="I59" s="37"/>
      <c r="J59" s="37"/>
    </row>
    <row r="60" spans="1:10">
      <c r="B60" s="26" t="s">
        <v>51</v>
      </c>
      <c r="C60" s="31" t="s">
        <v>50</v>
      </c>
      <c r="D60" s="32">
        <v>2</v>
      </c>
      <c r="F60" s="30">
        <f t="shared" ref="F60:F61" si="4">D60*E60</f>
        <v>0</v>
      </c>
      <c r="G60" s="30"/>
      <c r="I60" s="30"/>
      <c r="J60" s="30"/>
    </row>
    <row r="61" spans="1:10">
      <c r="B61" s="26" t="s">
        <v>52</v>
      </c>
      <c r="C61" s="31" t="s">
        <v>50</v>
      </c>
      <c r="D61" s="32">
        <v>2</v>
      </c>
      <c r="F61" s="30">
        <f t="shared" si="4"/>
        <v>0</v>
      </c>
      <c r="G61" s="30"/>
      <c r="I61" s="30"/>
      <c r="J61" s="30"/>
    </row>
    <row r="62" spans="1:10">
      <c r="B62" s="26"/>
      <c r="C62" s="27"/>
      <c r="D62" s="28"/>
      <c r="F62" s="30"/>
      <c r="G62" s="30"/>
      <c r="I62" s="30"/>
      <c r="J62" s="30"/>
    </row>
    <row r="63" spans="1:10" s="38" customFormat="1" ht="89.25">
      <c r="A63" s="33" t="s">
        <v>16</v>
      </c>
      <c r="B63" s="34" t="s">
        <v>127</v>
      </c>
      <c r="C63" s="31" t="s">
        <v>11</v>
      </c>
      <c r="D63" s="36">
        <f>12.15*18.46</f>
        <v>224.28900000000002</v>
      </c>
      <c r="E63" s="36"/>
      <c r="F63" s="30">
        <f t="shared" ref="F63" si="5">D63*E63</f>
        <v>0</v>
      </c>
      <c r="G63" s="30"/>
      <c r="H63" s="36"/>
      <c r="I63" s="37"/>
      <c r="J63" s="37"/>
    </row>
    <row r="64" spans="1:10">
      <c r="B64" s="26"/>
      <c r="C64" s="27"/>
      <c r="D64" s="28"/>
      <c r="F64" s="30"/>
      <c r="G64" s="30"/>
      <c r="I64" s="30"/>
      <c r="J64" s="30"/>
    </row>
    <row r="65" spans="1:17" s="38" customFormat="1" ht="38.25">
      <c r="A65" s="33" t="s">
        <v>95</v>
      </c>
      <c r="B65" s="34" t="s">
        <v>47</v>
      </c>
      <c r="G65" s="30"/>
      <c r="H65" s="36"/>
      <c r="I65" s="40"/>
      <c r="J65" s="40"/>
    </row>
    <row r="66" spans="1:17" ht="25.5">
      <c r="B66" s="26" t="s">
        <v>54</v>
      </c>
      <c r="C66" s="31" t="s">
        <v>53</v>
      </c>
      <c r="D66" s="36">
        <v>1</v>
      </c>
      <c r="E66" s="36"/>
      <c r="F66" s="30">
        <f t="shared" ref="F66" si="6">D66*E66</f>
        <v>0</v>
      </c>
      <c r="G66" s="30"/>
      <c r="I66" s="30"/>
      <c r="J66" s="30"/>
    </row>
    <row r="67" spans="1:17" s="38" customFormat="1">
      <c r="A67" s="33"/>
      <c r="B67" s="34"/>
      <c r="C67" s="31"/>
      <c r="D67" s="36"/>
      <c r="E67" s="36"/>
      <c r="F67" s="30"/>
      <c r="G67" s="30"/>
      <c r="H67" s="36"/>
      <c r="I67" s="40"/>
      <c r="J67" s="40"/>
    </row>
    <row r="68" spans="1:17" s="63" customFormat="1" ht="25.5">
      <c r="A68" s="33" t="s">
        <v>203</v>
      </c>
      <c r="B68" s="34" t="s">
        <v>201</v>
      </c>
      <c r="C68" s="27" t="s">
        <v>202</v>
      </c>
      <c r="D68" s="28">
        <v>1</v>
      </c>
      <c r="E68" s="230"/>
      <c r="F68" s="40">
        <f t="shared" ref="F68" si="7">D68*E68</f>
        <v>0</v>
      </c>
      <c r="G68" s="40"/>
      <c r="H68" s="40"/>
      <c r="I68" s="61"/>
      <c r="J68" s="40"/>
      <c r="K68" s="40"/>
      <c r="L68" s="231"/>
      <c r="Q68" s="64"/>
    </row>
    <row r="69" spans="1:17" s="63" customFormat="1">
      <c r="A69" s="33"/>
      <c r="B69" s="34"/>
      <c r="C69" s="27"/>
      <c r="D69" s="28"/>
      <c r="E69" s="230"/>
      <c r="F69" s="40"/>
      <c r="H69" s="40"/>
      <c r="I69" s="61"/>
      <c r="J69" s="40"/>
      <c r="K69" s="40"/>
      <c r="L69" s="231"/>
      <c r="Q69" s="64"/>
    </row>
    <row r="70" spans="1:17" s="63" customFormat="1" ht="51">
      <c r="A70" s="33" t="s">
        <v>205</v>
      </c>
      <c r="B70" s="34" t="s">
        <v>204</v>
      </c>
      <c r="C70" s="27" t="s">
        <v>202</v>
      </c>
      <c r="D70" s="28">
        <v>1</v>
      </c>
      <c r="E70" s="230"/>
      <c r="F70" s="40">
        <f t="shared" ref="F70" si="8">D70*E70</f>
        <v>0</v>
      </c>
      <c r="G70" s="40"/>
      <c r="H70" s="40"/>
      <c r="I70" s="61"/>
      <c r="J70" s="40"/>
      <c r="K70" s="40"/>
      <c r="L70" s="231"/>
      <c r="Q70" s="64"/>
    </row>
    <row r="71" spans="1:17" s="47" customFormat="1">
      <c r="A71" s="41"/>
      <c r="B71" s="42" t="s">
        <v>17</v>
      </c>
      <c r="C71" s="43"/>
      <c r="D71" s="44"/>
      <c r="E71" s="45"/>
      <c r="F71" s="46">
        <f>SUM(F40:F70)</f>
        <v>0</v>
      </c>
      <c r="G71" s="46"/>
      <c r="H71" s="45"/>
      <c r="I71" s="46"/>
      <c r="J71" s="46"/>
    </row>
    <row r="72" spans="1:17" s="38" customFormat="1">
      <c r="A72" s="33"/>
      <c r="C72" s="31"/>
      <c r="D72" s="35"/>
      <c r="E72" s="36"/>
      <c r="F72" s="35"/>
      <c r="G72" s="35"/>
      <c r="H72" s="36"/>
      <c r="I72" s="35"/>
      <c r="J72" s="35"/>
    </row>
    <row r="73" spans="1:17" s="21" customFormat="1" ht="25.5">
      <c r="A73" s="16" t="s">
        <v>43</v>
      </c>
      <c r="B73" s="17" t="s">
        <v>48</v>
      </c>
      <c r="C73" s="18" t="s">
        <v>6</v>
      </c>
      <c r="D73" s="19" t="s">
        <v>7</v>
      </c>
      <c r="E73" s="19"/>
      <c r="F73" s="20" t="s">
        <v>9</v>
      </c>
      <c r="G73" s="20"/>
      <c r="H73" s="19"/>
      <c r="I73" s="20"/>
      <c r="J73" s="20"/>
    </row>
    <row r="74" spans="1:17" s="54" customFormat="1" ht="38.25">
      <c r="A74" s="48"/>
      <c r="B74" s="71" t="s">
        <v>60</v>
      </c>
      <c r="C74" s="49"/>
      <c r="D74" s="50"/>
      <c r="E74" s="51"/>
      <c r="F74" s="52"/>
      <c r="G74" s="52"/>
      <c r="H74" s="51"/>
      <c r="I74" s="52"/>
      <c r="J74" s="52"/>
      <c r="K74" s="53"/>
      <c r="P74" s="55"/>
    </row>
    <row r="75" spans="1:17">
      <c r="B75" s="56"/>
      <c r="C75" s="57"/>
    </row>
    <row r="76" spans="1:17" s="63" customFormat="1" ht="76.5">
      <c r="A76" s="25" t="s">
        <v>28</v>
      </c>
      <c r="B76" s="58" t="s">
        <v>59</v>
      </c>
      <c r="C76" s="27" t="s">
        <v>58</v>
      </c>
      <c r="D76" s="60">
        <f>1.55*0.1*0.12*30*2</f>
        <v>1.1160000000000001</v>
      </c>
      <c r="E76" s="61"/>
      <c r="F76" s="30">
        <f t="shared" ref="F76" si="9">D76*E76</f>
        <v>0</v>
      </c>
      <c r="G76" s="30"/>
      <c r="H76" s="61"/>
      <c r="I76" s="30"/>
      <c r="J76" s="30"/>
      <c r="K76" s="62"/>
      <c r="P76" s="64"/>
    </row>
    <row r="77" spans="1:17" s="63" customFormat="1">
      <c r="A77" s="48"/>
      <c r="B77" s="59"/>
      <c r="C77" s="27"/>
      <c r="D77" s="60"/>
      <c r="E77" s="61"/>
      <c r="F77" s="77"/>
      <c r="G77" s="77"/>
      <c r="H77" s="61"/>
      <c r="I77" s="77"/>
      <c r="J77" s="77"/>
      <c r="K77" s="62"/>
      <c r="P77" s="64"/>
    </row>
    <row r="78" spans="1:17" s="63" customFormat="1" ht="38.25">
      <c r="A78" s="25" t="s">
        <v>29</v>
      </c>
      <c r="B78" s="58" t="s">
        <v>61</v>
      </c>
      <c r="C78" s="27" t="s">
        <v>58</v>
      </c>
      <c r="D78" s="60">
        <f>19*18.45*0.08*0.05</f>
        <v>1.4022000000000001</v>
      </c>
      <c r="E78" s="61"/>
      <c r="F78" s="30">
        <f t="shared" ref="F78" si="10">D78*E78</f>
        <v>0</v>
      </c>
      <c r="G78" s="30"/>
      <c r="H78" s="61"/>
      <c r="I78" s="30"/>
      <c r="J78" s="30"/>
      <c r="K78" s="62"/>
      <c r="P78" s="64"/>
    </row>
    <row r="79" spans="1:17" s="63" customFormat="1">
      <c r="A79" s="48"/>
      <c r="B79" s="59"/>
      <c r="C79" s="27"/>
      <c r="D79" s="60"/>
      <c r="E79" s="61"/>
      <c r="F79" s="77"/>
      <c r="G79" s="77"/>
      <c r="H79" s="61"/>
      <c r="I79" s="77"/>
      <c r="J79" s="77"/>
      <c r="K79" s="62"/>
      <c r="P79" s="64"/>
    </row>
    <row r="80" spans="1:17" s="63" customFormat="1" ht="127.5">
      <c r="A80" s="25" t="s">
        <v>30</v>
      </c>
      <c r="B80" s="58" t="s">
        <v>88</v>
      </c>
      <c r="C80" s="39" t="s">
        <v>11</v>
      </c>
      <c r="D80" s="36">
        <f>13.66*18.45</f>
        <v>252.02699999999999</v>
      </c>
      <c r="E80" s="61"/>
      <c r="F80" s="30">
        <f t="shared" ref="F80" si="11">D80*E80</f>
        <v>0</v>
      </c>
      <c r="G80" s="30"/>
      <c r="H80" s="61"/>
      <c r="I80" s="30"/>
      <c r="J80" s="30"/>
      <c r="K80" s="62"/>
      <c r="P80" s="64"/>
    </row>
    <row r="81" spans="1:16" s="63" customFormat="1">
      <c r="A81" s="48"/>
      <c r="B81" s="59"/>
      <c r="C81" s="27"/>
      <c r="D81" s="60"/>
      <c r="E81" s="61"/>
      <c r="F81" s="77"/>
      <c r="G81" s="77"/>
      <c r="H81" s="61"/>
      <c r="I81" s="77"/>
      <c r="J81" s="77"/>
      <c r="K81" s="62"/>
      <c r="P81" s="64"/>
    </row>
    <row r="82" spans="1:16" s="63" customFormat="1" ht="25.5">
      <c r="A82" s="25" t="s">
        <v>128</v>
      </c>
      <c r="B82" s="58" t="s">
        <v>129</v>
      </c>
      <c r="C82" s="39"/>
      <c r="D82" s="36"/>
      <c r="E82" s="61"/>
      <c r="F82" s="30"/>
      <c r="G82" s="30"/>
      <c r="H82" s="61"/>
      <c r="I82" s="30"/>
      <c r="J82" s="30"/>
      <c r="K82" s="62"/>
      <c r="P82" s="64"/>
    </row>
    <row r="83" spans="1:16" s="63" customFormat="1" ht="127.5">
      <c r="A83" s="25"/>
      <c r="B83" s="58" t="s">
        <v>130</v>
      </c>
      <c r="C83" s="39"/>
      <c r="D83" s="36"/>
      <c r="E83" s="61"/>
      <c r="F83" s="30"/>
      <c r="G83" s="30"/>
      <c r="H83" s="61"/>
      <c r="I83" s="30"/>
      <c r="J83" s="30"/>
      <c r="K83" s="62"/>
      <c r="P83" s="64"/>
    </row>
    <row r="84" spans="1:16" s="63" customFormat="1" ht="25.5">
      <c r="A84" s="25"/>
      <c r="B84" s="58" t="s">
        <v>131</v>
      </c>
      <c r="C84" s="39" t="s">
        <v>132</v>
      </c>
      <c r="D84" s="32">
        <v>1</v>
      </c>
      <c r="E84" s="29"/>
      <c r="F84" s="30">
        <f t="shared" ref="F84" si="12">D84*E84</f>
        <v>0</v>
      </c>
      <c r="G84" s="30"/>
      <c r="H84" s="61"/>
      <c r="I84" s="30"/>
      <c r="J84" s="30"/>
      <c r="K84" s="62"/>
      <c r="P84" s="64"/>
    </row>
    <row r="85" spans="1:16" s="63" customFormat="1">
      <c r="A85" s="25"/>
      <c r="B85" s="58"/>
      <c r="C85" s="39"/>
      <c r="D85" s="36"/>
      <c r="E85" s="61"/>
      <c r="F85" s="30"/>
      <c r="G85" s="30"/>
      <c r="H85" s="61"/>
      <c r="I85" s="30"/>
      <c r="J85" s="30"/>
      <c r="K85" s="62"/>
      <c r="P85" s="64"/>
    </row>
    <row r="86" spans="1:16" s="63" customFormat="1">
      <c r="A86" s="25"/>
      <c r="B86" s="58"/>
      <c r="C86" s="39"/>
      <c r="D86" s="36"/>
      <c r="E86" s="61"/>
      <c r="F86" s="30"/>
      <c r="G86" s="30"/>
      <c r="H86" s="61"/>
      <c r="I86" s="30"/>
      <c r="J86" s="30"/>
      <c r="K86" s="62"/>
      <c r="P86" s="64"/>
    </row>
    <row r="87" spans="1:16" s="21" customFormat="1">
      <c r="A87" s="65"/>
      <c r="B87" s="42" t="s">
        <v>49</v>
      </c>
      <c r="C87" s="66"/>
      <c r="D87" s="67"/>
      <c r="E87" s="68"/>
      <c r="F87" s="69">
        <f>SUM(F74:F81)+F84</f>
        <v>0</v>
      </c>
      <c r="G87" s="69"/>
      <c r="H87" s="68"/>
      <c r="I87" s="69"/>
      <c r="J87" s="69"/>
    </row>
    <row r="89" spans="1:16" s="21" customFormat="1" ht="25.5">
      <c r="A89" s="16" t="s">
        <v>64</v>
      </c>
      <c r="B89" s="70" t="s">
        <v>34</v>
      </c>
      <c r="C89" s="18" t="s">
        <v>6</v>
      </c>
      <c r="D89" s="19" t="s">
        <v>7</v>
      </c>
      <c r="E89" s="19"/>
      <c r="F89" s="20" t="s">
        <v>9</v>
      </c>
      <c r="G89" s="20"/>
      <c r="H89" s="19"/>
      <c r="I89" s="20"/>
      <c r="J89" s="20"/>
    </row>
    <row r="90" spans="1:16" ht="38.25">
      <c r="A90" s="6"/>
      <c r="B90" s="71" t="s">
        <v>60</v>
      </c>
      <c r="C90" s="22"/>
      <c r="D90" s="23"/>
      <c r="E90" s="23"/>
      <c r="F90" s="24"/>
      <c r="G90" s="24"/>
      <c r="H90" s="23"/>
      <c r="I90" s="24"/>
      <c r="J90" s="24"/>
    </row>
    <row r="91" spans="1:16" ht="191.25">
      <c r="A91" s="25" t="s">
        <v>18</v>
      </c>
      <c r="B91" s="118" t="s">
        <v>133</v>
      </c>
      <c r="C91" s="39" t="s">
        <v>11</v>
      </c>
      <c r="D91" s="32">
        <f>85+75</f>
        <v>160</v>
      </c>
      <c r="F91" s="30">
        <f t="shared" ref="F91:F94" si="13">D91*E91</f>
        <v>0</v>
      </c>
      <c r="G91" s="30"/>
      <c r="I91" s="30"/>
      <c r="J91" s="30"/>
    </row>
    <row r="92" spans="1:16" ht="102">
      <c r="A92" s="25" t="s">
        <v>31</v>
      </c>
      <c r="B92" s="118" t="s">
        <v>35</v>
      </c>
      <c r="C92" s="39" t="s">
        <v>23</v>
      </c>
      <c r="D92" s="32">
        <f>144*0.2</f>
        <v>28.8</v>
      </c>
      <c r="F92" s="30">
        <f t="shared" si="13"/>
        <v>0</v>
      </c>
      <c r="G92" s="30"/>
      <c r="I92" s="30"/>
      <c r="J92" s="30"/>
      <c r="K92" s="103"/>
      <c r="M92" s="76"/>
    </row>
    <row r="93" spans="1:16" ht="63.75">
      <c r="A93" s="25" t="s">
        <v>32</v>
      </c>
      <c r="B93" s="118" t="s">
        <v>134</v>
      </c>
      <c r="C93" s="39" t="s">
        <v>11</v>
      </c>
      <c r="D93" s="36">
        <f>D91+D92</f>
        <v>188.8</v>
      </c>
      <c r="F93" s="30">
        <f t="shared" si="13"/>
        <v>0</v>
      </c>
      <c r="G93" s="30"/>
      <c r="I93" s="30"/>
      <c r="J93" s="30"/>
      <c r="K93" s="76"/>
    </row>
    <row r="94" spans="1:16" ht="51">
      <c r="A94" s="25" t="s">
        <v>62</v>
      </c>
      <c r="B94" s="119" t="s">
        <v>80</v>
      </c>
      <c r="C94" s="39" t="s">
        <v>11</v>
      </c>
      <c r="D94" s="36">
        <v>5.2</v>
      </c>
      <c r="F94" s="30">
        <f t="shared" si="13"/>
        <v>0</v>
      </c>
      <c r="G94" s="30"/>
      <c r="I94" s="30"/>
      <c r="J94" s="30"/>
    </row>
    <row r="96" spans="1:16" s="21" customFormat="1">
      <c r="A96" s="65"/>
      <c r="B96" s="42" t="s">
        <v>36</v>
      </c>
      <c r="C96" s="66"/>
      <c r="D96" s="67"/>
      <c r="E96" s="68"/>
      <c r="F96" s="69">
        <f>SUM(F90:F95)</f>
        <v>0</v>
      </c>
      <c r="G96" s="69"/>
      <c r="H96" s="68"/>
      <c r="I96" s="69"/>
      <c r="J96" s="69"/>
    </row>
    <row r="98" spans="1:10" s="21" customFormat="1" ht="25.5">
      <c r="A98" s="16" t="s">
        <v>63</v>
      </c>
      <c r="B98" s="70" t="s">
        <v>3</v>
      </c>
      <c r="C98" s="18" t="s">
        <v>6</v>
      </c>
      <c r="D98" s="19" t="s">
        <v>7</v>
      </c>
      <c r="E98" s="19"/>
      <c r="F98" s="20" t="s">
        <v>9</v>
      </c>
      <c r="G98" s="20"/>
      <c r="H98" s="19"/>
      <c r="I98" s="20"/>
      <c r="J98" s="20"/>
    </row>
    <row r="99" spans="1:10" s="38" customFormat="1" ht="279" customHeight="1">
      <c r="A99" s="33"/>
      <c r="B99" s="34" t="s">
        <v>4</v>
      </c>
      <c r="C99" s="31"/>
      <c r="D99" s="35"/>
      <c r="E99" s="36"/>
      <c r="F99" s="35"/>
      <c r="G99" s="35"/>
      <c r="H99" s="36"/>
      <c r="I99" s="35"/>
      <c r="J99" s="35"/>
    </row>
    <row r="100" spans="1:10">
      <c r="B100" s="82" t="s">
        <v>21</v>
      </c>
    </row>
    <row r="101" spans="1:10" ht="76.5">
      <c r="B101" s="26" t="s">
        <v>67</v>
      </c>
    </row>
    <row r="102" spans="1:10" ht="102">
      <c r="A102" s="25" t="s">
        <v>33</v>
      </c>
      <c r="B102" s="34" t="s">
        <v>178</v>
      </c>
    </row>
    <row r="103" spans="1:10">
      <c r="B103" s="34" t="s">
        <v>92</v>
      </c>
    </row>
    <row r="104" spans="1:10" ht="38.25">
      <c r="B104" s="102" t="s">
        <v>135</v>
      </c>
      <c r="C104" s="39" t="s">
        <v>50</v>
      </c>
      <c r="D104" s="32">
        <v>1</v>
      </c>
      <c r="E104" s="36"/>
      <c r="F104" s="30">
        <f t="shared" ref="F104:F108" si="14">D104*E104</f>
        <v>0</v>
      </c>
      <c r="G104" s="30"/>
      <c r="I104" s="30"/>
      <c r="J104" s="30"/>
    </row>
    <row r="105" spans="1:10" ht="25.5">
      <c r="B105" s="102" t="s">
        <v>136</v>
      </c>
      <c r="C105" s="39" t="s">
        <v>50</v>
      </c>
      <c r="D105" s="32">
        <v>1</v>
      </c>
      <c r="E105" s="36"/>
      <c r="F105" s="30">
        <f>D105*E105</f>
        <v>0</v>
      </c>
      <c r="G105" s="30"/>
      <c r="I105" s="30"/>
      <c r="J105" s="30"/>
    </row>
    <row r="106" spans="1:10" ht="38.25">
      <c r="B106" s="102" t="s">
        <v>137</v>
      </c>
      <c r="C106" s="39" t="s">
        <v>50</v>
      </c>
      <c r="D106" s="32">
        <v>1</v>
      </c>
      <c r="E106" s="36"/>
      <c r="F106" s="30">
        <f t="shared" si="14"/>
        <v>0</v>
      </c>
      <c r="G106" s="30"/>
      <c r="I106" s="30"/>
      <c r="J106" s="30"/>
    </row>
    <row r="107" spans="1:10" ht="25.5">
      <c r="B107" s="102" t="s">
        <v>138</v>
      </c>
      <c r="C107" s="39" t="s">
        <v>50</v>
      </c>
      <c r="D107" s="32">
        <v>1</v>
      </c>
      <c r="E107" s="36"/>
      <c r="F107" s="30">
        <f t="shared" si="14"/>
        <v>0</v>
      </c>
      <c r="G107" s="30"/>
      <c r="I107" s="30"/>
      <c r="J107" s="30"/>
    </row>
    <row r="108" spans="1:10" ht="25.5">
      <c r="B108" s="102" t="s">
        <v>142</v>
      </c>
      <c r="C108" s="39" t="s">
        <v>50</v>
      </c>
      <c r="D108" s="32">
        <v>3</v>
      </c>
      <c r="E108" s="36"/>
      <c r="F108" s="30">
        <f t="shared" si="14"/>
        <v>0</v>
      </c>
      <c r="G108" s="30"/>
      <c r="I108" s="30"/>
      <c r="J108" s="30"/>
    </row>
    <row r="109" spans="1:10" ht="25.5">
      <c r="B109" s="102" t="s">
        <v>139</v>
      </c>
      <c r="C109" s="39" t="s">
        <v>50</v>
      </c>
      <c r="D109" s="32">
        <v>1</v>
      </c>
      <c r="E109" s="36"/>
      <c r="F109" s="30">
        <f t="shared" ref="F109" si="15">D109*E109</f>
        <v>0</v>
      </c>
      <c r="G109" s="30"/>
      <c r="I109" s="30"/>
      <c r="J109" s="30"/>
    </row>
    <row r="110" spans="1:10" ht="38.25">
      <c r="B110" s="102" t="s">
        <v>140</v>
      </c>
      <c r="C110" s="39" t="s">
        <v>50</v>
      </c>
      <c r="D110" s="32">
        <v>1</v>
      </c>
      <c r="E110" s="36"/>
      <c r="F110" s="30">
        <f t="shared" ref="F110:F111" si="16">D110*E110</f>
        <v>0</v>
      </c>
      <c r="G110" s="30"/>
      <c r="I110" s="30"/>
      <c r="J110" s="30"/>
    </row>
    <row r="111" spans="1:10">
      <c r="B111" s="102" t="s">
        <v>90</v>
      </c>
      <c r="C111" s="39" t="s">
        <v>50</v>
      </c>
      <c r="D111" s="32">
        <v>2</v>
      </c>
      <c r="E111" s="36"/>
      <c r="F111" s="30">
        <f t="shared" si="16"/>
        <v>0</v>
      </c>
      <c r="G111" s="30"/>
      <c r="I111" s="30"/>
      <c r="J111" s="30"/>
    </row>
    <row r="112" spans="1:10">
      <c r="B112" s="102" t="s">
        <v>91</v>
      </c>
      <c r="C112" s="39" t="s">
        <v>50</v>
      </c>
      <c r="D112" s="32">
        <v>4</v>
      </c>
      <c r="E112" s="36"/>
      <c r="F112" s="30">
        <f t="shared" ref="F112" si="17">D112*E112</f>
        <v>0</v>
      </c>
      <c r="G112" s="30"/>
      <c r="I112" s="30"/>
      <c r="J112" s="30"/>
    </row>
    <row r="113" spans="1:13">
      <c r="B113" s="102" t="s">
        <v>125</v>
      </c>
      <c r="C113" s="39" t="s">
        <v>50</v>
      </c>
      <c r="D113" s="32">
        <v>1</v>
      </c>
      <c r="E113" s="36"/>
      <c r="F113" s="30">
        <f t="shared" ref="F113:F114" si="18">D113*E113</f>
        <v>0</v>
      </c>
      <c r="G113" s="30"/>
      <c r="I113" s="30"/>
      <c r="J113" s="30"/>
    </row>
    <row r="114" spans="1:13" ht="25.5">
      <c r="B114" s="102" t="s">
        <v>143</v>
      </c>
      <c r="C114" s="39" t="s">
        <v>50</v>
      </c>
      <c r="D114" s="32">
        <v>1</v>
      </c>
      <c r="E114" s="36"/>
      <c r="F114" s="30">
        <f t="shared" si="18"/>
        <v>0</v>
      </c>
      <c r="G114" s="30"/>
      <c r="I114" s="30"/>
      <c r="J114" s="30"/>
    </row>
    <row r="116" spans="1:13" s="75" customFormat="1">
      <c r="A116" s="78"/>
      <c r="B116" s="100" t="s">
        <v>65</v>
      </c>
      <c r="C116" s="79"/>
      <c r="D116" s="80"/>
      <c r="E116" s="81"/>
      <c r="F116" s="80"/>
      <c r="G116" s="80"/>
      <c r="H116" s="81"/>
      <c r="I116" s="80"/>
      <c r="J116" s="80"/>
    </row>
    <row r="117" spans="1:13" s="75" customFormat="1" ht="63.75">
      <c r="A117" s="25" t="s">
        <v>68</v>
      </c>
      <c r="B117" s="34" t="s">
        <v>141</v>
      </c>
      <c r="C117" s="79"/>
      <c r="D117" s="80"/>
      <c r="E117" s="81"/>
      <c r="F117" s="80"/>
      <c r="G117" s="80"/>
      <c r="H117" s="81"/>
      <c r="I117" s="80"/>
      <c r="J117" s="80"/>
      <c r="K117" s="101"/>
      <c r="M117" s="83"/>
    </row>
    <row r="118" spans="1:13" s="38" customFormat="1">
      <c r="A118" s="33"/>
      <c r="B118" s="34" t="s">
        <v>66</v>
      </c>
      <c r="C118" s="31" t="s">
        <v>50</v>
      </c>
      <c r="D118" s="35">
        <v>1</v>
      </c>
      <c r="E118" s="36"/>
      <c r="F118" s="30">
        <f t="shared" ref="F118" si="19">D118*E118</f>
        <v>0</v>
      </c>
      <c r="G118" s="30"/>
      <c r="H118" s="36"/>
      <c r="I118" s="40"/>
      <c r="J118" s="40"/>
    </row>
    <row r="119" spans="1:13">
      <c r="B119" s="34"/>
    </row>
    <row r="120" spans="1:13" s="38" customFormat="1">
      <c r="A120" s="33"/>
      <c r="C120" s="31"/>
      <c r="D120" s="35"/>
      <c r="E120" s="36"/>
      <c r="F120" s="35"/>
      <c r="G120" s="35"/>
      <c r="H120" s="36"/>
      <c r="I120" s="35"/>
      <c r="J120" s="35"/>
    </row>
    <row r="121" spans="1:13" s="21" customFormat="1">
      <c r="A121" s="65"/>
      <c r="B121" s="84" t="s">
        <v>22</v>
      </c>
      <c r="C121" s="66"/>
      <c r="D121" s="67"/>
      <c r="E121" s="68"/>
      <c r="F121" s="69">
        <f>SUM(F101:F120)</f>
        <v>0</v>
      </c>
      <c r="G121" s="69"/>
      <c r="H121" s="68"/>
      <c r="I121" s="69"/>
      <c r="J121" s="69"/>
    </row>
    <row r="123" spans="1:13" s="21" customFormat="1" ht="25.5">
      <c r="A123" s="16" t="s">
        <v>69</v>
      </c>
      <c r="B123" s="70" t="s">
        <v>5</v>
      </c>
      <c r="C123" s="18" t="s">
        <v>6</v>
      </c>
      <c r="D123" s="19" t="s">
        <v>7</v>
      </c>
      <c r="E123" s="19"/>
      <c r="F123" s="20" t="s">
        <v>9</v>
      </c>
      <c r="G123" s="20"/>
      <c r="H123" s="19"/>
      <c r="I123" s="20"/>
      <c r="J123" s="20"/>
    </row>
    <row r="124" spans="1:13" ht="89.25">
      <c r="A124" s="14" t="s">
        <v>70</v>
      </c>
      <c r="B124" s="71" t="s">
        <v>86</v>
      </c>
      <c r="C124" s="22"/>
      <c r="D124" s="23"/>
      <c r="E124" s="23"/>
      <c r="F124" s="24"/>
      <c r="G124" s="24"/>
      <c r="H124" s="23"/>
      <c r="I124" s="24"/>
      <c r="J124" s="24"/>
    </row>
    <row r="125" spans="1:13">
      <c r="A125" s="14"/>
      <c r="B125" s="71" t="s">
        <v>37</v>
      </c>
      <c r="C125" s="22" t="s">
        <v>23</v>
      </c>
      <c r="D125" s="23">
        <f>18.45*2</f>
        <v>36.9</v>
      </c>
      <c r="E125" s="23"/>
      <c r="F125" s="30">
        <f t="shared" ref="F125" si="20">D125*E125</f>
        <v>0</v>
      </c>
      <c r="G125" s="30"/>
      <c r="H125" s="23"/>
      <c r="I125" s="30"/>
      <c r="J125" s="30"/>
    </row>
    <row r="126" spans="1:13">
      <c r="A126" s="14"/>
      <c r="B126" s="71"/>
      <c r="C126" s="22"/>
      <c r="D126" s="23"/>
      <c r="E126" s="23"/>
      <c r="F126" s="24"/>
      <c r="G126" s="24"/>
      <c r="H126" s="23"/>
      <c r="I126" s="24"/>
      <c r="J126" s="24"/>
    </row>
    <row r="127" spans="1:13" ht="63.75">
      <c r="A127" s="14" t="s">
        <v>72</v>
      </c>
      <c r="B127" s="71" t="s">
        <v>84</v>
      </c>
      <c r="C127" s="22"/>
      <c r="D127" s="23"/>
      <c r="E127" s="23"/>
      <c r="F127" s="24"/>
      <c r="G127" s="24"/>
      <c r="H127" s="23"/>
      <c r="I127" s="24"/>
      <c r="J127" s="24"/>
    </row>
    <row r="128" spans="1:13">
      <c r="A128" s="14"/>
      <c r="B128" s="106" t="s">
        <v>76</v>
      </c>
      <c r="C128" s="22" t="s">
        <v>23</v>
      </c>
      <c r="D128" s="23">
        <f>3.65*4</f>
        <v>14.6</v>
      </c>
      <c r="E128" s="23"/>
      <c r="F128" s="30">
        <f t="shared" ref="F128" si="21">D128*E128</f>
        <v>0</v>
      </c>
      <c r="G128" s="30"/>
      <c r="H128" s="23"/>
      <c r="I128" s="30"/>
      <c r="J128" s="30"/>
    </row>
    <row r="129" spans="1:10">
      <c r="A129" s="14"/>
      <c r="B129" s="71"/>
      <c r="C129" s="22"/>
      <c r="D129" s="23"/>
      <c r="E129" s="23"/>
      <c r="F129" s="24"/>
      <c r="G129" s="24"/>
      <c r="H129" s="23"/>
      <c r="I129" s="24"/>
      <c r="J129" s="24"/>
    </row>
    <row r="130" spans="1:10" ht="38.25">
      <c r="A130" s="14" t="s">
        <v>73</v>
      </c>
      <c r="B130" s="71" t="s">
        <v>38</v>
      </c>
      <c r="C130" s="22"/>
      <c r="D130" s="23"/>
      <c r="E130" s="23"/>
      <c r="F130" s="24"/>
      <c r="G130" s="24"/>
      <c r="H130" s="23"/>
      <c r="I130" s="24"/>
      <c r="J130" s="24"/>
    </row>
    <row r="131" spans="1:10">
      <c r="A131" s="14"/>
      <c r="B131" s="71" t="s">
        <v>71</v>
      </c>
      <c r="C131" s="22" t="s">
        <v>23</v>
      </c>
      <c r="D131" s="23">
        <f>D125</f>
        <v>36.9</v>
      </c>
      <c r="E131" s="23"/>
      <c r="F131" s="30">
        <f t="shared" ref="F131" si="22">D131*E131</f>
        <v>0</v>
      </c>
      <c r="G131" s="30"/>
      <c r="H131" s="23"/>
      <c r="I131" s="30"/>
      <c r="J131" s="30"/>
    </row>
    <row r="132" spans="1:10">
      <c r="A132" s="14"/>
      <c r="B132" s="71"/>
      <c r="C132" s="22"/>
      <c r="D132" s="23"/>
      <c r="E132" s="23"/>
      <c r="F132" s="24"/>
      <c r="G132" s="24"/>
      <c r="H132" s="23"/>
      <c r="I132" s="24"/>
      <c r="J132" s="24"/>
    </row>
    <row r="133" spans="1:10" ht="38.25">
      <c r="A133" s="14" t="s">
        <v>75</v>
      </c>
      <c r="B133" s="71" t="s">
        <v>39</v>
      </c>
      <c r="C133" s="22"/>
      <c r="D133" s="23"/>
      <c r="E133" s="23"/>
      <c r="F133" s="24"/>
      <c r="G133" s="24"/>
      <c r="H133" s="23"/>
      <c r="I133" s="24"/>
      <c r="J133" s="24"/>
    </row>
    <row r="134" spans="1:10">
      <c r="A134" s="14"/>
      <c r="B134" s="71" t="s">
        <v>71</v>
      </c>
      <c r="C134" s="22" t="s">
        <v>23</v>
      </c>
      <c r="D134" s="23">
        <f>3*3+4+2+1*5</f>
        <v>20</v>
      </c>
      <c r="E134" s="23"/>
      <c r="F134" s="30">
        <f t="shared" ref="F134" si="23">D134*E134</f>
        <v>0</v>
      </c>
      <c r="G134" s="30"/>
      <c r="H134" s="23"/>
      <c r="I134" s="30"/>
      <c r="J134" s="30"/>
    </row>
    <row r="135" spans="1:10">
      <c r="A135" s="14"/>
      <c r="B135" s="71"/>
      <c r="C135" s="22"/>
      <c r="D135" s="23"/>
      <c r="E135" s="23"/>
      <c r="F135" s="30"/>
      <c r="G135" s="30"/>
      <c r="H135" s="23"/>
      <c r="I135" s="30"/>
      <c r="J135" s="30"/>
    </row>
    <row r="136" spans="1:10" ht="63.75">
      <c r="A136" s="14" t="s">
        <v>74</v>
      </c>
      <c r="B136" s="71" t="s">
        <v>85</v>
      </c>
      <c r="C136" s="22"/>
      <c r="D136" s="23"/>
      <c r="E136" s="23"/>
      <c r="F136" s="24"/>
      <c r="G136" s="24"/>
      <c r="H136" s="23"/>
      <c r="I136" s="24"/>
      <c r="J136" s="24"/>
    </row>
    <row r="137" spans="1:10">
      <c r="A137" s="14"/>
      <c r="B137" s="104"/>
      <c r="C137" s="22" t="s">
        <v>23</v>
      </c>
      <c r="D137" s="23">
        <f>18.45</f>
        <v>18.45</v>
      </c>
      <c r="E137" s="23"/>
      <c r="F137" s="30">
        <f t="shared" ref="F137" si="24">D137*E137</f>
        <v>0</v>
      </c>
      <c r="G137" s="30"/>
      <c r="H137" s="23"/>
      <c r="I137" s="30"/>
      <c r="J137" s="30"/>
    </row>
    <row r="138" spans="1:10">
      <c r="A138" s="14"/>
      <c r="B138" s="104"/>
      <c r="C138" s="22"/>
      <c r="D138" s="23"/>
      <c r="E138" s="23"/>
      <c r="F138" s="30"/>
      <c r="G138" s="30"/>
      <c r="H138" s="23"/>
      <c r="I138" s="30"/>
      <c r="J138" s="30"/>
    </row>
    <row r="139" spans="1:10" ht="38.25">
      <c r="A139" s="14" t="s">
        <v>75</v>
      </c>
      <c r="B139" s="71" t="s">
        <v>77</v>
      </c>
      <c r="C139" s="22"/>
      <c r="D139" s="23"/>
      <c r="E139" s="23"/>
      <c r="F139" s="24"/>
      <c r="G139" s="24"/>
      <c r="H139" s="23"/>
      <c r="I139" s="24"/>
      <c r="J139" s="24"/>
    </row>
    <row r="140" spans="1:10" ht="25.5">
      <c r="A140" s="14"/>
      <c r="B140" s="71" t="s">
        <v>87</v>
      </c>
      <c r="C140" s="22" t="s">
        <v>23</v>
      </c>
      <c r="D140" s="23">
        <f>13*2</f>
        <v>26</v>
      </c>
      <c r="E140" s="23"/>
      <c r="F140" s="30">
        <f t="shared" ref="F140:F142" si="25">D140*E140</f>
        <v>0</v>
      </c>
      <c r="G140" s="30"/>
      <c r="H140" s="23"/>
      <c r="I140" s="30"/>
      <c r="J140" s="30"/>
    </row>
    <row r="141" spans="1:10" ht="25.5">
      <c r="A141" s="14"/>
      <c r="B141" s="71" t="s">
        <v>81</v>
      </c>
      <c r="C141" s="22" t="s">
        <v>23</v>
      </c>
      <c r="D141" s="23">
        <f>13*2</f>
        <v>26</v>
      </c>
      <c r="E141" s="23"/>
      <c r="F141" s="30">
        <f t="shared" ref="F141" si="26">D141*E141</f>
        <v>0</v>
      </c>
      <c r="G141" s="30"/>
      <c r="H141" s="23"/>
      <c r="I141" s="30"/>
      <c r="J141" s="30"/>
    </row>
    <row r="142" spans="1:10" ht="38.25">
      <c r="A142" s="14"/>
      <c r="B142" s="71" t="s">
        <v>78</v>
      </c>
      <c r="C142" s="22" t="s">
        <v>79</v>
      </c>
      <c r="D142" s="23">
        <f>4+5.3</f>
        <v>9.3000000000000007</v>
      </c>
      <c r="E142" s="23"/>
      <c r="F142" s="30">
        <f t="shared" si="25"/>
        <v>0</v>
      </c>
      <c r="G142" s="30"/>
      <c r="H142" s="23"/>
      <c r="I142" s="30"/>
      <c r="J142" s="30"/>
    </row>
    <row r="143" spans="1:10">
      <c r="A143" s="14"/>
      <c r="B143" s="71"/>
      <c r="C143" s="22"/>
      <c r="D143" s="23"/>
      <c r="E143" s="23"/>
      <c r="F143" s="24"/>
      <c r="G143" s="24"/>
      <c r="H143" s="23"/>
      <c r="I143" s="24"/>
      <c r="J143" s="24"/>
    </row>
    <row r="145" spans="1:10" s="21" customFormat="1">
      <c r="A145" s="65"/>
      <c r="B145" s="42" t="s">
        <v>40</v>
      </c>
      <c r="C145" s="66"/>
      <c r="D145" s="67"/>
      <c r="E145" s="68"/>
      <c r="F145" s="69">
        <f>SUM(F124:F144)</f>
        <v>0</v>
      </c>
      <c r="G145" s="69"/>
      <c r="H145" s="68"/>
      <c r="I145" s="69"/>
      <c r="J145" s="69"/>
    </row>
    <row r="148" spans="1:10" s="21" customFormat="1" ht="25.5">
      <c r="A148" s="16" t="s">
        <v>82</v>
      </c>
      <c r="B148" s="70" t="s">
        <v>24</v>
      </c>
      <c r="C148" s="18" t="s">
        <v>6</v>
      </c>
      <c r="D148" s="19" t="s">
        <v>7</v>
      </c>
      <c r="E148" s="19"/>
      <c r="F148" s="20" t="s">
        <v>9</v>
      </c>
      <c r="G148" s="20"/>
      <c r="H148" s="19"/>
      <c r="I148" s="20"/>
      <c r="J148" s="20"/>
    </row>
    <row r="149" spans="1:10" ht="89.25">
      <c r="A149" s="25" t="s">
        <v>19</v>
      </c>
      <c r="B149" s="34" t="s">
        <v>25</v>
      </c>
      <c r="C149" s="73" t="s">
        <v>23</v>
      </c>
      <c r="D149" s="105">
        <f>D134</f>
        <v>20</v>
      </c>
      <c r="F149" s="30">
        <f t="shared" ref="F149:F151" si="27">D149*E149</f>
        <v>0</v>
      </c>
      <c r="G149" s="30"/>
      <c r="I149" s="30"/>
      <c r="J149" s="30"/>
    </row>
    <row r="150" spans="1:10" s="34" customFormat="1" ht="76.5">
      <c r="A150" s="72" t="s">
        <v>20</v>
      </c>
      <c r="B150" s="34" t="s">
        <v>170</v>
      </c>
      <c r="C150" s="73" t="s">
        <v>11</v>
      </c>
      <c r="D150" s="116">
        <f>D41</f>
        <v>19</v>
      </c>
      <c r="E150" s="105"/>
      <c r="F150" s="30">
        <f t="shared" si="27"/>
        <v>0</v>
      </c>
      <c r="G150" s="212"/>
      <c r="H150" s="83"/>
      <c r="I150" s="99"/>
      <c r="J150" s="99"/>
    </row>
    <row r="151" spans="1:10" s="34" customFormat="1" ht="51">
      <c r="A151" s="72" t="s">
        <v>20</v>
      </c>
      <c r="B151" s="34" t="s">
        <v>41</v>
      </c>
      <c r="C151" s="73" t="s">
        <v>11</v>
      </c>
      <c r="D151" s="114">
        <v>174</v>
      </c>
      <c r="E151" s="105"/>
      <c r="F151" s="30">
        <f t="shared" si="27"/>
        <v>0</v>
      </c>
      <c r="G151" s="30"/>
      <c r="H151" s="105"/>
      <c r="I151" s="99"/>
      <c r="J151" s="99"/>
    </row>
    <row r="152" spans="1:10" s="38" customFormat="1">
      <c r="A152" s="33"/>
      <c r="C152" s="31"/>
      <c r="D152" s="35"/>
      <c r="E152" s="36"/>
      <c r="F152" s="35"/>
      <c r="G152" s="35"/>
      <c r="H152" s="36"/>
      <c r="I152" s="35"/>
      <c r="J152" s="35"/>
    </row>
    <row r="153" spans="1:10" s="21" customFormat="1">
      <c r="A153" s="65"/>
      <c r="B153" s="42" t="s">
        <v>26</v>
      </c>
      <c r="C153" s="66"/>
      <c r="D153" s="67"/>
      <c r="E153" s="68"/>
      <c r="F153" s="74">
        <f>SUM(F149:F152)</f>
        <v>0</v>
      </c>
      <c r="G153" s="74"/>
      <c r="H153" s="68"/>
      <c r="I153" s="74"/>
      <c r="J153" s="74"/>
    </row>
    <row r="155" spans="1:10" s="90" customFormat="1">
      <c r="A155" s="85"/>
      <c r="B155" s="86" t="s">
        <v>27</v>
      </c>
      <c r="C155" s="87"/>
      <c r="D155" s="88"/>
      <c r="E155" s="89"/>
      <c r="F155" s="88"/>
      <c r="G155" s="88"/>
      <c r="H155" s="89"/>
      <c r="I155" s="88"/>
      <c r="J155" s="88"/>
    </row>
    <row r="156" spans="1:10" s="90" customFormat="1">
      <c r="A156" s="85"/>
      <c r="B156" s="91"/>
      <c r="C156" s="87"/>
      <c r="D156" s="88"/>
      <c r="E156" s="89"/>
      <c r="F156" s="88"/>
      <c r="G156" s="88"/>
      <c r="H156" s="89"/>
      <c r="I156" s="88"/>
      <c r="J156" s="88"/>
    </row>
    <row r="157" spans="1:10" s="90" customFormat="1">
      <c r="A157" s="85"/>
      <c r="B157" s="91"/>
      <c r="C157" s="87"/>
      <c r="D157" s="88"/>
      <c r="E157" s="89"/>
      <c r="F157" s="88"/>
      <c r="G157" s="88"/>
      <c r="H157" s="89"/>
      <c r="I157" s="88"/>
      <c r="J157" s="88"/>
    </row>
    <row r="158" spans="1:10" s="90" customFormat="1">
      <c r="A158" s="95" t="str">
        <f>A39</f>
        <v>1</v>
      </c>
      <c r="B158" s="96" t="str">
        <f>B39</f>
        <v>ПРИПРЕМНИ РАБОТИ</v>
      </c>
      <c r="C158" s="87"/>
      <c r="D158" s="88"/>
      <c r="E158" s="89"/>
      <c r="F158" s="92">
        <f>F71</f>
        <v>0</v>
      </c>
      <c r="G158" s="92"/>
      <c r="H158" s="89"/>
      <c r="I158" s="92"/>
      <c r="J158" s="92"/>
    </row>
    <row r="159" spans="1:10" s="90" customFormat="1">
      <c r="A159" s="95" t="str">
        <f>A73</f>
        <v>2</v>
      </c>
      <c r="B159" s="96" t="str">
        <f>B73</f>
        <v>ПОКРИВАЧКИ РАБОТИ</v>
      </c>
      <c r="C159" s="87"/>
      <c r="D159" s="88"/>
      <c r="E159" s="89"/>
      <c r="F159" s="92">
        <f>F87</f>
        <v>0</v>
      </c>
      <c r="G159" s="92"/>
      <c r="H159" s="89"/>
      <c r="I159" s="92"/>
      <c r="J159" s="92"/>
    </row>
    <row r="160" spans="1:10" s="90" customFormat="1">
      <c r="A160" s="95" t="str">
        <f>A89</f>
        <v>3</v>
      </c>
      <c r="B160" s="96" t="str">
        <f>B89</f>
        <v>ФАСАДЕРСКИ РАБОТИ</v>
      </c>
      <c r="C160" s="87"/>
      <c r="D160" s="88"/>
      <c r="E160" s="89"/>
      <c r="F160" s="92">
        <f>F96</f>
        <v>0</v>
      </c>
      <c r="G160" s="92"/>
      <c r="H160" s="89"/>
      <c r="I160" s="92"/>
      <c r="J160" s="92"/>
    </row>
    <row r="161" spans="1:10" s="90" customFormat="1">
      <c r="A161" s="95" t="str">
        <f>A98</f>
        <v>4</v>
      </c>
      <c r="B161" s="96" t="str">
        <f>B98</f>
        <v>БРАВАРСКИ/СТОЛАРСКИ РАБОТИ</v>
      </c>
      <c r="C161" s="87"/>
      <c r="D161" s="88"/>
      <c r="E161" s="89"/>
      <c r="F161" s="92">
        <f>F121</f>
        <v>0</v>
      </c>
      <c r="G161" s="92"/>
      <c r="H161" s="89"/>
      <c r="I161" s="92"/>
      <c r="J161" s="92"/>
    </row>
    <row r="162" spans="1:10" s="90" customFormat="1">
      <c r="A162" s="95" t="str">
        <f>A123</f>
        <v>5</v>
      </c>
      <c r="B162" s="96" t="str">
        <f>B123</f>
        <v>ЛИМАРСКИ РАБОТИ</v>
      </c>
      <c r="C162" s="93"/>
      <c r="D162" s="94"/>
      <c r="E162" s="94"/>
      <c r="F162" s="92">
        <f>F145</f>
        <v>0</v>
      </c>
      <c r="G162" s="92"/>
      <c r="H162" s="94"/>
      <c r="I162" s="92"/>
      <c r="J162" s="92"/>
    </row>
    <row r="163" spans="1:10" s="90" customFormat="1">
      <c r="A163" s="95" t="str">
        <f>A148</f>
        <v>6</v>
      </c>
      <c r="B163" s="96" t="str">
        <f>B148</f>
        <v>РАЗНИ РАБОТИ</v>
      </c>
      <c r="C163" s="87"/>
      <c r="D163" s="88"/>
      <c r="E163" s="89"/>
      <c r="F163" s="92">
        <f>F153</f>
        <v>0</v>
      </c>
      <c r="G163" s="92"/>
      <c r="H163" s="89"/>
      <c r="I163" s="92"/>
      <c r="J163" s="92"/>
    </row>
    <row r="164" spans="1:10" s="90" customFormat="1">
      <c r="A164" s="97"/>
      <c r="B164" s="98"/>
      <c r="C164" s="87"/>
      <c r="D164" s="88"/>
      <c r="E164" s="89"/>
      <c r="F164" s="88"/>
      <c r="G164" s="88"/>
      <c r="H164" s="89"/>
      <c r="I164" s="88"/>
      <c r="J164" s="88"/>
    </row>
    <row r="165" spans="1:10" s="87" customFormat="1">
      <c r="A165" s="85"/>
      <c r="B165" s="86" t="s">
        <v>185</v>
      </c>
      <c r="D165" s="88"/>
      <c r="E165" s="89"/>
      <c r="F165" s="92">
        <f>SUM(F158:F164)</f>
        <v>0</v>
      </c>
      <c r="G165" s="92"/>
      <c r="H165" s="89"/>
      <c r="I165" s="92"/>
      <c r="J165" s="92"/>
    </row>
    <row r="166" spans="1:10">
      <c r="G166" s="115"/>
    </row>
  </sheetData>
  <mergeCells count="14">
    <mergeCell ref="B20:F20"/>
    <mergeCell ref="B10:F10"/>
    <mergeCell ref="B12:F12"/>
    <mergeCell ref="B14:F14"/>
    <mergeCell ref="B16:F16"/>
    <mergeCell ref="B18:F18"/>
    <mergeCell ref="B34:F34"/>
    <mergeCell ref="B36:F36"/>
    <mergeCell ref="B22:F22"/>
    <mergeCell ref="B24:F24"/>
    <mergeCell ref="B26:F26"/>
    <mergeCell ref="B28:F28"/>
    <mergeCell ref="B30:F30"/>
    <mergeCell ref="B32:F32"/>
  </mergeCells>
  <printOptions gridLines="1"/>
  <pageMargins left="0.5" right="0.5" top="0.75" bottom="0.5" header="0.3" footer="0.3"/>
  <pageSetup paperSize="9" scale="89" fitToHeight="0" orientation="portrait" r:id="rId1"/>
  <headerFooter>
    <oddFooter>&amp;R&amp;P/&amp;N</oddFooter>
  </headerFooter>
  <rowBreaks count="2" manualBreakCount="2">
    <brk id="38" max="5" man="1"/>
    <brk id="14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15"/>
  <sheetViews>
    <sheetView view="pageBreakPreview" topLeftCell="A14" zoomScale="85" zoomScaleNormal="70" zoomScaleSheetLayoutView="85" workbookViewId="0">
      <selection activeCell="E37" sqref="E37"/>
    </sheetView>
  </sheetViews>
  <sheetFormatPr defaultColWidth="9.140625" defaultRowHeight="12.75"/>
  <cols>
    <col min="1" max="1" width="4.140625" style="179" bestFit="1" customWidth="1"/>
    <col min="2" max="2" width="43" style="124" customWidth="1"/>
    <col min="3" max="3" width="45.28515625" style="124" hidden="1" customWidth="1"/>
    <col min="4" max="4" width="7.28515625" style="124" bestFit="1" customWidth="1"/>
    <col min="5" max="5" width="11.7109375" style="175" customWidth="1"/>
    <col min="6" max="6" width="11.7109375" style="176" customWidth="1"/>
    <col min="7" max="7" width="13.28515625" style="177" customWidth="1"/>
    <col min="8" max="8" width="21.7109375" style="124" customWidth="1"/>
    <col min="9" max="9" width="16.28515625" style="124" customWidth="1"/>
    <col min="10" max="11" width="12.42578125" style="124" bestFit="1" customWidth="1"/>
    <col min="12" max="16384" width="9.140625" style="124"/>
  </cols>
  <sheetData>
    <row r="1" spans="1:23" s="3" customFormat="1" ht="63.75">
      <c r="A1" s="33"/>
      <c r="B1" s="34" t="s">
        <v>83</v>
      </c>
      <c r="C1" s="31"/>
      <c r="D1" s="35"/>
      <c r="E1" s="36"/>
      <c r="F1" s="35"/>
      <c r="G1" s="2"/>
      <c r="H1" s="1"/>
      <c r="I1" s="2"/>
      <c r="J1" s="2"/>
    </row>
    <row r="2" spans="1:23" s="3" customFormat="1">
      <c r="A2" s="33"/>
      <c r="B2" s="34"/>
      <c r="C2" s="31"/>
      <c r="D2" s="35"/>
      <c r="E2" s="36"/>
      <c r="F2" s="35"/>
      <c r="G2" s="2"/>
      <c r="H2" s="1"/>
      <c r="I2" s="2"/>
      <c r="J2" s="2"/>
    </row>
    <row r="3" spans="1:23" s="131" customFormat="1" ht="110.25" customHeight="1">
      <c r="A3" s="125"/>
      <c r="B3" s="126" t="s">
        <v>144</v>
      </c>
      <c r="C3" s="126" t="s">
        <v>96</v>
      </c>
      <c r="D3" s="127"/>
      <c r="E3" s="128"/>
      <c r="F3" s="129"/>
      <c r="G3" s="130"/>
      <c r="H3" s="124"/>
    </row>
    <row r="4" spans="1:23" s="131" customFormat="1" ht="12" customHeight="1">
      <c r="A4" s="132"/>
      <c r="B4" s="133"/>
      <c r="C4" s="133"/>
      <c r="D4" s="134"/>
      <c r="E4" s="135"/>
      <c r="F4" s="136"/>
      <c r="G4" s="137"/>
      <c r="H4" s="124"/>
    </row>
    <row r="5" spans="1:23" s="144" customFormat="1" ht="58.9" customHeight="1">
      <c r="A5" s="138" t="s">
        <v>97</v>
      </c>
      <c r="B5" s="139" t="s">
        <v>98</v>
      </c>
      <c r="C5" s="139" t="s">
        <v>99</v>
      </c>
      <c r="D5" s="140" t="s">
        <v>100</v>
      </c>
      <c r="E5" s="141" t="s">
        <v>101</v>
      </c>
      <c r="F5" s="142" t="s">
        <v>102</v>
      </c>
      <c r="G5" s="143" t="s">
        <v>103</v>
      </c>
      <c r="H5" s="124"/>
    </row>
    <row r="6" spans="1:23" ht="12" customHeight="1">
      <c r="A6" s="121"/>
      <c r="B6" s="145"/>
      <c r="C6" s="145"/>
      <c r="D6" s="146"/>
      <c r="E6" s="122"/>
      <c r="F6" s="123"/>
      <c r="G6" s="147"/>
    </row>
    <row r="7" spans="1:23">
      <c r="A7" s="121"/>
      <c r="B7" s="148" t="s">
        <v>104</v>
      </c>
      <c r="C7" s="148" t="s">
        <v>105</v>
      </c>
      <c r="D7" s="146"/>
      <c r="E7" s="122"/>
      <c r="F7" s="123"/>
      <c r="G7" s="147"/>
    </row>
    <row r="8" spans="1:23" s="149" customFormat="1" ht="12" customHeight="1">
      <c r="A8" s="121"/>
      <c r="B8" s="148"/>
      <c r="C8" s="148"/>
      <c r="D8" s="146"/>
      <c r="E8" s="122"/>
      <c r="F8" s="123"/>
      <c r="G8" s="147"/>
      <c r="H8" s="124"/>
    </row>
    <row r="9" spans="1:23" ht="30" customHeight="1">
      <c r="A9" s="150"/>
      <c r="B9" s="151" t="s">
        <v>106</v>
      </c>
      <c r="C9" s="152" t="s">
        <v>146</v>
      </c>
      <c r="D9" s="153"/>
      <c r="E9" s="154"/>
      <c r="F9" s="155"/>
      <c r="G9" s="156"/>
    </row>
    <row r="10" spans="1:23" ht="22.9" customHeight="1">
      <c r="A10" s="150"/>
      <c r="B10" s="157"/>
      <c r="C10" s="157"/>
      <c r="D10" s="146"/>
      <c r="E10" s="122"/>
      <c r="F10" s="123"/>
      <c r="G10" s="147"/>
      <c r="O10" s="158"/>
    </row>
    <row r="11" spans="1:23" ht="30.6" customHeight="1">
      <c r="A11" s="159"/>
      <c r="B11" s="160" t="s">
        <v>107</v>
      </c>
      <c r="C11" s="160" t="s">
        <v>108</v>
      </c>
      <c r="D11" s="161"/>
      <c r="E11" s="162"/>
      <c r="F11" s="147"/>
      <c r="G11" s="147"/>
    </row>
    <row r="12" spans="1:23" ht="46.15" customHeight="1">
      <c r="A12" s="150">
        <v>1</v>
      </c>
      <c r="B12" s="160" t="s">
        <v>109</v>
      </c>
      <c r="C12" s="160" t="s">
        <v>110</v>
      </c>
      <c r="D12" s="146" t="s">
        <v>111</v>
      </c>
      <c r="E12" s="135">
        <v>90</v>
      </c>
      <c r="F12" s="123"/>
      <c r="G12" s="147">
        <f>F12*E12</f>
        <v>0</v>
      </c>
      <c r="O12" s="158"/>
    </row>
    <row r="13" spans="1:23" ht="37.9" customHeight="1">
      <c r="A13" s="150">
        <v>2</v>
      </c>
      <c r="B13" s="160" t="s">
        <v>112</v>
      </c>
      <c r="C13" s="160" t="s">
        <v>113</v>
      </c>
      <c r="D13" s="163" t="s">
        <v>114</v>
      </c>
      <c r="E13" s="135">
        <v>1</v>
      </c>
      <c r="F13" s="123"/>
      <c r="G13" s="147">
        <f t="shared" ref="G13:G18" si="0">F13*E13</f>
        <v>0</v>
      </c>
    </row>
    <row r="14" spans="1:23" ht="85.15" customHeight="1">
      <c r="A14" s="150">
        <v>3</v>
      </c>
      <c r="B14" s="160" t="s">
        <v>115</v>
      </c>
      <c r="C14" s="160" t="s">
        <v>116</v>
      </c>
      <c r="D14" s="163" t="s">
        <v>114</v>
      </c>
      <c r="E14" s="135">
        <v>1</v>
      </c>
      <c r="F14" s="123"/>
      <c r="G14" s="147">
        <f t="shared" si="0"/>
        <v>0</v>
      </c>
    </row>
    <row r="15" spans="1:23" ht="43.15" customHeight="1">
      <c r="A15" s="150"/>
      <c r="B15" s="160" t="s">
        <v>117</v>
      </c>
      <c r="C15" s="160"/>
      <c r="D15" s="163"/>
      <c r="E15" s="135"/>
      <c r="F15" s="123"/>
      <c r="G15" s="147"/>
    </row>
    <row r="16" spans="1:23" ht="49.9" customHeight="1">
      <c r="A16" s="150">
        <v>4</v>
      </c>
      <c r="B16" s="160" t="s">
        <v>118</v>
      </c>
      <c r="C16" s="160" t="s">
        <v>119</v>
      </c>
      <c r="D16" s="163" t="s">
        <v>111</v>
      </c>
      <c r="E16" s="135">
        <v>80</v>
      </c>
      <c r="F16" s="123"/>
      <c r="G16" s="147">
        <f t="shared" si="0"/>
        <v>0</v>
      </c>
      <c r="N16" s="164"/>
      <c r="O16" s="164"/>
      <c r="P16" s="164"/>
      <c r="Q16" s="164"/>
      <c r="R16" s="164"/>
      <c r="S16" s="164"/>
      <c r="T16" s="164"/>
      <c r="U16" s="164"/>
      <c r="V16" s="164"/>
      <c r="W16" s="164"/>
    </row>
    <row r="17" spans="1:23" ht="49.9" customHeight="1">
      <c r="A17" s="150">
        <v>5</v>
      </c>
      <c r="B17" s="160" t="s">
        <v>120</v>
      </c>
      <c r="C17" s="160" t="s">
        <v>119</v>
      </c>
      <c r="D17" s="163" t="s">
        <v>111</v>
      </c>
      <c r="E17" s="135">
        <v>80</v>
      </c>
      <c r="F17" s="123"/>
      <c r="G17" s="147">
        <f t="shared" si="0"/>
        <v>0</v>
      </c>
      <c r="N17" s="164"/>
      <c r="O17" s="164"/>
      <c r="P17" s="164"/>
      <c r="Q17" s="164"/>
      <c r="R17" s="164"/>
      <c r="S17" s="164"/>
      <c r="T17" s="164"/>
      <c r="U17" s="164"/>
      <c r="V17" s="164"/>
      <c r="W17" s="164"/>
    </row>
    <row r="18" spans="1:23" ht="49.9" customHeight="1">
      <c r="A18" s="150">
        <v>6</v>
      </c>
      <c r="B18" s="160" t="s">
        <v>121</v>
      </c>
      <c r="C18" s="160" t="s">
        <v>116</v>
      </c>
      <c r="D18" s="163" t="s">
        <v>114</v>
      </c>
      <c r="E18" s="135">
        <v>1</v>
      </c>
      <c r="F18" s="123"/>
      <c r="G18" s="147">
        <f t="shared" si="0"/>
        <v>0</v>
      </c>
      <c r="N18" s="164"/>
      <c r="O18" s="164"/>
      <c r="P18" s="164"/>
      <c r="Q18" s="164"/>
      <c r="R18" s="164"/>
      <c r="S18" s="164"/>
      <c r="T18" s="164"/>
      <c r="U18" s="164"/>
      <c r="V18" s="164"/>
      <c r="W18" s="164"/>
    </row>
    <row r="19" spans="1:23" ht="19.899999999999999" customHeight="1">
      <c r="A19" s="165"/>
      <c r="B19" s="157"/>
      <c r="C19" s="157"/>
      <c r="D19" s="146"/>
      <c r="E19" s="122"/>
      <c r="F19" s="123"/>
      <c r="G19" s="147"/>
      <c r="N19" s="164"/>
      <c r="O19" s="164"/>
      <c r="P19" s="166"/>
      <c r="Q19" s="167"/>
      <c r="R19" s="158"/>
      <c r="S19" s="158"/>
      <c r="T19" s="158"/>
      <c r="U19" s="164"/>
      <c r="V19" s="164"/>
      <c r="W19" s="164"/>
    </row>
    <row r="20" spans="1:23" ht="24" customHeight="1">
      <c r="A20" s="165"/>
      <c r="B20" s="151" t="s">
        <v>122</v>
      </c>
      <c r="C20" s="151" t="s">
        <v>147</v>
      </c>
      <c r="D20" s="146"/>
      <c r="E20" s="122"/>
      <c r="F20" s="123"/>
      <c r="G20" s="147">
        <f>SUM(G12:G19)</f>
        <v>0</v>
      </c>
      <c r="N20" s="164"/>
      <c r="O20" s="164"/>
      <c r="P20" s="166"/>
      <c r="Q20" s="167"/>
      <c r="R20" s="158"/>
      <c r="S20" s="158"/>
      <c r="T20" s="158"/>
      <c r="U20" s="164"/>
      <c r="V20" s="164"/>
      <c r="W20" s="164"/>
    </row>
    <row r="21" spans="1:23" ht="21.6" customHeight="1">
      <c r="A21" s="165"/>
      <c r="B21" s="157"/>
      <c r="C21" s="157"/>
      <c r="D21" s="146"/>
      <c r="E21" s="122"/>
      <c r="F21" s="123"/>
      <c r="G21" s="147"/>
      <c r="N21" s="164"/>
      <c r="O21" s="164"/>
      <c r="P21" s="166"/>
      <c r="Q21" s="167"/>
      <c r="R21" s="158"/>
      <c r="S21" s="158"/>
      <c r="T21" s="158"/>
      <c r="U21" s="164"/>
      <c r="V21" s="164"/>
      <c r="W21" s="164"/>
    </row>
    <row r="22" spans="1:23" ht="15.6" customHeight="1">
      <c r="A22" s="132"/>
      <c r="B22" s="168"/>
      <c r="C22" s="168"/>
      <c r="D22" s="169"/>
      <c r="E22" s="170"/>
      <c r="F22" s="171"/>
      <c r="G22" s="172"/>
    </row>
    <row r="23" spans="1:23">
      <c r="A23" s="132"/>
      <c r="B23" s="151" t="s">
        <v>123</v>
      </c>
      <c r="C23" s="151"/>
      <c r="D23" s="146"/>
      <c r="E23" s="122"/>
      <c r="F23" s="123"/>
      <c r="G23" s="147"/>
    </row>
    <row r="24" spans="1:23">
      <c r="A24" s="132"/>
      <c r="B24" s="151"/>
      <c r="C24" s="151"/>
      <c r="D24" s="146"/>
      <c r="E24" s="122"/>
      <c r="F24" s="123"/>
      <c r="G24" s="147"/>
    </row>
    <row r="25" spans="1:23" ht="16.149999999999999" customHeight="1">
      <c r="A25" s="132"/>
      <c r="B25" s="148" t="str">
        <f>B9</f>
        <v>A.1 Громобранска заштита</v>
      </c>
      <c r="C25" s="148" t="e">
        <f>#REF!</f>
        <v>#REF!</v>
      </c>
      <c r="D25" s="173"/>
      <c r="E25" s="122"/>
      <c r="F25" s="123"/>
      <c r="G25" s="147">
        <f>G20</f>
        <v>0</v>
      </c>
    </row>
    <row r="26" spans="1:23">
      <c r="A26" s="132"/>
      <c r="B26" s="157"/>
      <c r="C26" s="157"/>
      <c r="D26" s="146"/>
      <c r="E26" s="122"/>
      <c r="F26" s="123"/>
      <c r="G26" s="147"/>
    </row>
    <row r="27" spans="1:23">
      <c r="A27" s="132"/>
      <c r="B27" s="151" t="s">
        <v>148</v>
      </c>
      <c r="C27" s="151" t="s">
        <v>124</v>
      </c>
      <c r="D27" s="173"/>
      <c r="E27" s="122"/>
      <c r="F27" s="123"/>
      <c r="G27" s="147">
        <f>SUM(G25:G25)</f>
        <v>0</v>
      </c>
    </row>
    <row r="28" spans="1:23">
      <c r="A28" s="174"/>
      <c r="B28" s="131"/>
      <c r="C28" s="131"/>
    </row>
    <row r="29" spans="1:23">
      <c r="A29" s="174"/>
      <c r="B29" s="178"/>
      <c r="C29" s="178"/>
    </row>
    <row r="30" spans="1:23">
      <c r="A30" s="174"/>
      <c r="B30" s="178"/>
      <c r="C30" s="178"/>
    </row>
    <row r="31" spans="1:23">
      <c r="A31" s="174"/>
      <c r="B31" s="131"/>
      <c r="C31" s="131"/>
    </row>
    <row r="32" spans="1:23">
      <c r="A32" s="174"/>
      <c r="B32" s="131"/>
      <c r="C32" s="131"/>
    </row>
    <row r="33" spans="1:3">
      <c r="A33" s="174"/>
      <c r="B33" s="131"/>
      <c r="C33" s="131"/>
    </row>
    <row r="34" spans="1:3">
      <c r="A34" s="174"/>
      <c r="B34" s="131"/>
      <c r="C34" s="131"/>
    </row>
    <row r="35" spans="1:3">
      <c r="A35" s="174"/>
      <c r="B35" s="131"/>
      <c r="C35" s="131"/>
    </row>
    <row r="36" spans="1:3">
      <c r="A36" s="174"/>
      <c r="B36" s="131"/>
      <c r="C36" s="131"/>
    </row>
    <row r="37" spans="1:3">
      <c r="A37" s="174"/>
      <c r="B37" s="131"/>
      <c r="C37" s="131"/>
    </row>
    <row r="38" spans="1:3">
      <c r="A38" s="174"/>
      <c r="B38" s="131"/>
      <c r="C38" s="131"/>
    </row>
    <row r="39" spans="1:3">
      <c r="A39" s="174"/>
      <c r="B39" s="131"/>
      <c r="C39" s="131"/>
    </row>
    <row r="40" spans="1:3">
      <c r="A40" s="174"/>
      <c r="B40" s="131"/>
      <c r="C40" s="131"/>
    </row>
    <row r="41" spans="1:3">
      <c r="A41" s="174"/>
      <c r="B41" s="131"/>
      <c r="C41" s="131"/>
    </row>
    <row r="42" spans="1:3">
      <c r="A42" s="174"/>
      <c r="B42" s="131"/>
      <c r="C42" s="131"/>
    </row>
    <row r="43" spans="1:3">
      <c r="A43" s="174"/>
      <c r="B43" s="131"/>
      <c r="C43" s="131"/>
    </row>
    <row r="44" spans="1:3">
      <c r="A44" s="174"/>
      <c r="B44" s="131"/>
      <c r="C44" s="131"/>
    </row>
    <row r="45" spans="1:3">
      <c r="A45" s="174"/>
      <c r="B45" s="131"/>
      <c r="C45" s="131"/>
    </row>
    <row r="46" spans="1:3">
      <c r="A46" s="174"/>
      <c r="B46" s="131"/>
      <c r="C46" s="131"/>
    </row>
    <row r="47" spans="1:3">
      <c r="A47" s="174"/>
      <c r="B47" s="131"/>
      <c r="C47" s="131"/>
    </row>
    <row r="48" spans="1:3">
      <c r="A48" s="174"/>
      <c r="B48" s="131"/>
      <c r="C48" s="131"/>
    </row>
    <row r="49" spans="1:3">
      <c r="A49" s="174"/>
      <c r="B49" s="131"/>
      <c r="C49" s="131"/>
    </row>
    <row r="50" spans="1:3">
      <c r="A50" s="174"/>
      <c r="B50" s="131"/>
      <c r="C50" s="131"/>
    </row>
    <row r="51" spans="1:3">
      <c r="A51" s="174"/>
      <c r="B51" s="131"/>
      <c r="C51" s="131"/>
    </row>
    <row r="52" spans="1:3">
      <c r="A52" s="174"/>
      <c r="B52" s="131"/>
      <c r="C52" s="131"/>
    </row>
    <row r="53" spans="1:3">
      <c r="A53" s="174"/>
      <c r="B53" s="131"/>
      <c r="C53" s="131"/>
    </row>
    <row r="54" spans="1:3">
      <c r="A54" s="174"/>
      <c r="B54" s="131"/>
      <c r="C54" s="131"/>
    </row>
    <row r="55" spans="1:3">
      <c r="A55" s="174"/>
      <c r="B55" s="131"/>
      <c r="C55" s="131"/>
    </row>
    <row r="56" spans="1:3">
      <c r="A56" s="174"/>
      <c r="B56" s="131"/>
      <c r="C56" s="131"/>
    </row>
    <row r="57" spans="1:3">
      <c r="A57" s="174"/>
      <c r="B57" s="131"/>
      <c r="C57" s="131"/>
    </row>
    <row r="58" spans="1:3">
      <c r="A58" s="174"/>
      <c r="B58" s="131"/>
      <c r="C58" s="131"/>
    </row>
    <row r="59" spans="1:3">
      <c r="A59" s="174"/>
      <c r="B59" s="131"/>
      <c r="C59" s="131"/>
    </row>
    <row r="60" spans="1:3">
      <c r="A60" s="174"/>
      <c r="B60" s="131"/>
      <c r="C60" s="131"/>
    </row>
    <row r="61" spans="1:3">
      <c r="A61" s="174"/>
      <c r="B61" s="131"/>
      <c r="C61" s="131"/>
    </row>
    <row r="62" spans="1:3">
      <c r="A62" s="174"/>
      <c r="B62" s="131"/>
      <c r="C62" s="131"/>
    </row>
    <row r="63" spans="1:3">
      <c r="A63" s="174"/>
      <c r="B63" s="131"/>
      <c r="C63" s="131"/>
    </row>
    <row r="64" spans="1:3">
      <c r="A64" s="174"/>
      <c r="B64" s="131"/>
      <c r="C64" s="131"/>
    </row>
    <row r="65" spans="1:3">
      <c r="A65" s="174"/>
      <c r="B65" s="131"/>
      <c r="C65" s="131"/>
    </row>
    <row r="66" spans="1:3">
      <c r="A66" s="174"/>
      <c r="B66" s="131"/>
      <c r="C66" s="131"/>
    </row>
    <row r="67" spans="1:3">
      <c r="A67" s="174"/>
      <c r="B67" s="131"/>
      <c r="C67" s="131"/>
    </row>
    <row r="68" spans="1:3">
      <c r="A68" s="174"/>
      <c r="B68" s="131"/>
      <c r="C68" s="131"/>
    </row>
    <row r="69" spans="1:3">
      <c r="A69" s="174"/>
      <c r="B69" s="131"/>
      <c r="C69" s="131"/>
    </row>
    <row r="70" spans="1:3">
      <c r="A70" s="174"/>
      <c r="B70" s="131"/>
      <c r="C70" s="131"/>
    </row>
    <row r="71" spans="1:3">
      <c r="A71" s="174"/>
      <c r="B71" s="131"/>
      <c r="C71" s="131"/>
    </row>
    <row r="72" spans="1:3">
      <c r="A72" s="174"/>
      <c r="B72" s="131"/>
      <c r="C72" s="131"/>
    </row>
    <row r="73" spans="1:3">
      <c r="A73" s="174"/>
      <c r="B73" s="131"/>
      <c r="C73" s="131"/>
    </row>
    <row r="74" spans="1:3">
      <c r="A74" s="174"/>
      <c r="B74" s="131"/>
      <c r="C74" s="131"/>
    </row>
    <row r="75" spans="1:3">
      <c r="A75" s="174"/>
      <c r="B75" s="131"/>
      <c r="C75" s="131"/>
    </row>
    <row r="76" spans="1:3">
      <c r="A76" s="174"/>
      <c r="B76" s="131"/>
      <c r="C76" s="131"/>
    </row>
    <row r="77" spans="1:3">
      <c r="A77" s="174"/>
      <c r="B77" s="131"/>
      <c r="C77" s="131"/>
    </row>
    <row r="78" spans="1:3">
      <c r="A78" s="174"/>
      <c r="B78" s="131"/>
      <c r="C78" s="131"/>
    </row>
    <row r="79" spans="1:3">
      <c r="A79" s="174"/>
      <c r="B79" s="131"/>
      <c r="C79" s="131"/>
    </row>
    <row r="80" spans="1:3">
      <c r="A80" s="174"/>
      <c r="B80" s="131"/>
      <c r="C80" s="131"/>
    </row>
    <row r="81" spans="1:3">
      <c r="A81" s="174"/>
      <c r="B81" s="131"/>
      <c r="C81" s="131"/>
    </row>
    <row r="82" spans="1:3">
      <c r="A82" s="174"/>
      <c r="B82" s="131"/>
      <c r="C82" s="131"/>
    </row>
    <row r="83" spans="1:3">
      <c r="A83" s="174"/>
      <c r="B83" s="131"/>
      <c r="C83" s="131"/>
    </row>
    <row r="84" spans="1:3">
      <c r="A84" s="174"/>
      <c r="B84" s="131"/>
      <c r="C84" s="131"/>
    </row>
    <row r="85" spans="1:3">
      <c r="A85" s="174"/>
      <c r="B85" s="131"/>
      <c r="C85" s="131"/>
    </row>
    <row r="86" spans="1:3">
      <c r="A86" s="174"/>
      <c r="B86" s="131"/>
      <c r="C86" s="131"/>
    </row>
    <row r="87" spans="1:3">
      <c r="A87" s="174"/>
      <c r="B87" s="131"/>
      <c r="C87" s="131"/>
    </row>
    <row r="88" spans="1:3">
      <c r="A88" s="174"/>
      <c r="B88" s="131"/>
      <c r="C88" s="131"/>
    </row>
    <row r="89" spans="1:3">
      <c r="A89" s="174"/>
      <c r="B89" s="131"/>
      <c r="C89" s="131"/>
    </row>
    <row r="90" spans="1:3">
      <c r="A90" s="174"/>
      <c r="B90" s="131"/>
      <c r="C90" s="131"/>
    </row>
    <row r="91" spans="1:3">
      <c r="A91" s="174"/>
      <c r="B91" s="131"/>
      <c r="C91" s="131"/>
    </row>
    <row r="92" spans="1:3">
      <c r="A92" s="174"/>
      <c r="B92" s="131"/>
      <c r="C92" s="131"/>
    </row>
    <row r="93" spans="1:3">
      <c r="A93" s="174"/>
      <c r="B93" s="131"/>
      <c r="C93" s="131"/>
    </row>
    <row r="94" spans="1:3">
      <c r="A94" s="174"/>
      <c r="B94" s="131"/>
      <c r="C94" s="131"/>
    </row>
    <row r="95" spans="1:3">
      <c r="A95" s="174"/>
      <c r="B95" s="131"/>
      <c r="C95" s="131"/>
    </row>
    <row r="96" spans="1:3">
      <c r="A96" s="174"/>
      <c r="B96" s="131"/>
      <c r="C96" s="131"/>
    </row>
    <row r="97" spans="1:3">
      <c r="A97" s="174"/>
      <c r="B97" s="131"/>
      <c r="C97" s="131"/>
    </row>
    <row r="98" spans="1:3">
      <c r="A98" s="174"/>
      <c r="B98" s="131"/>
      <c r="C98" s="131"/>
    </row>
    <row r="99" spans="1:3">
      <c r="A99" s="174"/>
      <c r="B99" s="131"/>
      <c r="C99" s="131"/>
    </row>
    <row r="100" spans="1:3">
      <c r="A100" s="174"/>
      <c r="B100" s="131"/>
      <c r="C100" s="131"/>
    </row>
    <row r="101" spans="1:3">
      <c r="A101" s="174"/>
      <c r="B101" s="131"/>
      <c r="C101" s="131"/>
    </row>
    <row r="102" spans="1:3">
      <c r="A102" s="174"/>
      <c r="B102" s="131"/>
      <c r="C102" s="131"/>
    </row>
    <row r="103" spans="1:3">
      <c r="A103" s="174"/>
      <c r="B103" s="131"/>
      <c r="C103" s="131"/>
    </row>
    <row r="104" spans="1:3">
      <c r="A104" s="174"/>
      <c r="B104" s="131"/>
      <c r="C104" s="131"/>
    </row>
    <row r="105" spans="1:3">
      <c r="A105" s="174"/>
      <c r="B105" s="131"/>
      <c r="C105" s="131"/>
    </row>
    <row r="106" spans="1:3">
      <c r="A106" s="174"/>
      <c r="B106" s="131"/>
      <c r="C106" s="131"/>
    </row>
    <row r="107" spans="1:3">
      <c r="A107" s="174"/>
      <c r="B107" s="131"/>
      <c r="C107" s="131"/>
    </row>
    <row r="108" spans="1:3">
      <c r="A108" s="174"/>
      <c r="B108" s="131"/>
      <c r="C108" s="131"/>
    </row>
    <row r="109" spans="1:3">
      <c r="A109" s="174"/>
      <c r="B109" s="131"/>
      <c r="C109" s="131"/>
    </row>
    <row r="110" spans="1:3">
      <c r="B110" s="131"/>
      <c r="C110" s="131"/>
    </row>
    <row r="111" spans="1:3">
      <c r="B111" s="131"/>
      <c r="C111" s="131"/>
    </row>
    <row r="112" spans="1:3">
      <c r="B112" s="131"/>
      <c r="C112" s="131"/>
    </row>
    <row r="113" spans="2:3">
      <c r="B113" s="131"/>
      <c r="C113" s="131"/>
    </row>
    <row r="114" spans="2:3">
      <c r="B114" s="131"/>
      <c r="C114" s="131"/>
    </row>
    <row r="115" spans="2:3">
      <c r="B115" s="131"/>
      <c r="C115" s="131"/>
    </row>
  </sheetData>
  <printOptions gridLines="1"/>
  <pageMargins left="0.98425196850393704" right="0.31496062992126" top="0.31496062992126" bottom="0.55118110236220497" header="0.31496062992126" footer="0.31496062992126"/>
  <pageSetup paperSize="9" scale="85" orientation="portrait" horizontalDpi="200" verticalDpi="200" r:id="rId1"/>
  <headerFooter alignWithMargins="0">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1"/>
  <sheetViews>
    <sheetView view="pageBreakPreview" topLeftCell="A13" zoomScaleNormal="85" zoomScaleSheetLayoutView="100" workbookViewId="0">
      <selection activeCell="C35" sqref="C35"/>
    </sheetView>
  </sheetViews>
  <sheetFormatPr defaultRowHeight="12.75"/>
  <cols>
    <col min="1" max="1" width="6.5703125" style="182" customWidth="1"/>
    <col min="2" max="2" width="42.85546875" style="184" customWidth="1"/>
    <col min="3" max="3" width="9.42578125" style="183" customWidth="1"/>
    <col min="4" max="4" width="10.7109375" style="183" customWidth="1"/>
    <col min="5" max="5" width="12.42578125" style="184" customWidth="1"/>
    <col min="6" max="6" width="18.7109375" style="184" customWidth="1"/>
    <col min="7" max="7" width="15.28515625" style="184" customWidth="1"/>
    <col min="8" max="8" width="9.140625" style="184"/>
    <col min="9" max="9" width="17.140625" style="184" customWidth="1"/>
    <col min="10" max="256" width="9.140625" style="184"/>
    <col min="257" max="257" width="6.5703125" style="184" customWidth="1"/>
    <col min="258" max="258" width="45.85546875" style="184" customWidth="1"/>
    <col min="259" max="259" width="9.42578125" style="184" customWidth="1"/>
    <col min="260" max="260" width="10.7109375" style="184" customWidth="1"/>
    <col min="261" max="261" width="12.42578125" style="184" customWidth="1"/>
    <col min="262" max="262" width="18.7109375" style="184" customWidth="1"/>
    <col min="263" max="263" width="15.28515625" style="184" customWidth="1"/>
    <col min="264" max="264" width="9.140625" style="184"/>
    <col min="265" max="265" width="17.140625" style="184" customWidth="1"/>
    <col min="266" max="512" width="9.140625" style="184"/>
    <col min="513" max="513" width="6.5703125" style="184" customWidth="1"/>
    <col min="514" max="514" width="45.85546875" style="184" customWidth="1"/>
    <col min="515" max="515" width="9.42578125" style="184" customWidth="1"/>
    <col min="516" max="516" width="10.7109375" style="184" customWidth="1"/>
    <col min="517" max="517" width="12.42578125" style="184" customWidth="1"/>
    <col min="518" max="518" width="18.7109375" style="184" customWidth="1"/>
    <col min="519" max="519" width="15.28515625" style="184" customWidth="1"/>
    <col min="520" max="520" width="9.140625" style="184"/>
    <col min="521" max="521" width="17.140625" style="184" customWidth="1"/>
    <col min="522" max="768" width="9.140625" style="184"/>
    <col min="769" max="769" width="6.5703125" style="184" customWidth="1"/>
    <col min="770" max="770" width="45.85546875" style="184" customWidth="1"/>
    <col min="771" max="771" width="9.42578125" style="184" customWidth="1"/>
    <col min="772" max="772" width="10.7109375" style="184" customWidth="1"/>
    <col min="773" max="773" width="12.42578125" style="184" customWidth="1"/>
    <col min="774" max="774" width="18.7109375" style="184" customWidth="1"/>
    <col min="775" max="775" width="15.28515625" style="184" customWidth="1"/>
    <col min="776" max="776" width="9.140625" style="184"/>
    <col min="777" max="777" width="17.140625" style="184" customWidth="1"/>
    <col min="778" max="1024" width="9.140625" style="184"/>
    <col min="1025" max="1025" width="6.5703125" style="184" customWidth="1"/>
    <col min="1026" max="1026" width="45.85546875" style="184" customWidth="1"/>
    <col min="1027" max="1027" width="9.42578125" style="184" customWidth="1"/>
    <col min="1028" max="1028" width="10.7109375" style="184" customWidth="1"/>
    <col min="1029" max="1029" width="12.42578125" style="184" customWidth="1"/>
    <col min="1030" max="1030" width="18.7109375" style="184" customWidth="1"/>
    <col min="1031" max="1031" width="15.28515625" style="184" customWidth="1"/>
    <col min="1032" max="1032" width="9.140625" style="184"/>
    <col min="1033" max="1033" width="17.140625" style="184" customWidth="1"/>
    <col min="1034" max="1280" width="9.140625" style="184"/>
    <col min="1281" max="1281" width="6.5703125" style="184" customWidth="1"/>
    <col min="1282" max="1282" width="45.85546875" style="184" customWidth="1"/>
    <col min="1283" max="1283" width="9.42578125" style="184" customWidth="1"/>
    <col min="1284" max="1284" width="10.7109375" style="184" customWidth="1"/>
    <col min="1285" max="1285" width="12.42578125" style="184" customWidth="1"/>
    <col min="1286" max="1286" width="18.7109375" style="184" customWidth="1"/>
    <col min="1287" max="1287" width="15.28515625" style="184" customWidth="1"/>
    <col min="1288" max="1288" width="9.140625" style="184"/>
    <col min="1289" max="1289" width="17.140625" style="184" customWidth="1"/>
    <col min="1290" max="1536" width="9.140625" style="184"/>
    <col min="1537" max="1537" width="6.5703125" style="184" customWidth="1"/>
    <col min="1538" max="1538" width="45.85546875" style="184" customWidth="1"/>
    <col min="1539" max="1539" width="9.42578125" style="184" customWidth="1"/>
    <col min="1540" max="1540" width="10.7109375" style="184" customWidth="1"/>
    <col min="1541" max="1541" width="12.42578125" style="184" customWidth="1"/>
    <col min="1542" max="1542" width="18.7109375" style="184" customWidth="1"/>
    <col min="1543" max="1543" width="15.28515625" style="184" customWidth="1"/>
    <col min="1544" max="1544" width="9.140625" style="184"/>
    <col min="1545" max="1545" width="17.140625" style="184" customWidth="1"/>
    <col min="1546" max="1792" width="9.140625" style="184"/>
    <col min="1793" max="1793" width="6.5703125" style="184" customWidth="1"/>
    <col min="1794" max="1794" width="45.85546875" style="184" customWidth="1"/>
    <col min="1795" max="1795" width="9.42578125" style="184" customWidth="1"/>
    <col min="1796" max="1796" width="10.7109375" style="184" customWidth="1"/>
    <col min="1797" max="1797" width="12.42578125" style="184" customWidth="1"/>
    <col min="1798" max="1798" width="18.7109375" style="184" customWidth="1"/>
    <col min="1799" max="1799" width="15.28515625" style="184" customWidth="1"/>
    <col min="1800" max="1800" width="9.140625" style="184"/>
    <col min="1801" max="1801" width="17.140625" style="184" customWidth="1"/>
    <col min="1802" max="2048" width="9.140625" style="184"/>
    <col min="2049" max="2049" width="6.5703125" style="184" customWidth="1"/>
    <col min="2050" max="2050" width="45.85546875" style="184" customWidth="1"/>
    <col min="2051" max="2051" width="9.42578125" style="184" customWidth="1"/>
    <col min="2052" max="2052" width="10.7109375" style="184" customWidth="1"/>
    <col min="2053" max="2053" width="12.42578125" style="184" customWidth="1"/>
    <col min="2054" max="2054" width="18.7109375" style="184" customWidth="1"/>
    <col min="2055" max="2055" width="15.28515625" style="184" customWidth="1"/>
    <col min="2056" max="2056" width="9.140625" style="184"/>
    <col min="2057" max="2057" width="17.140625" style="184" customWidth="1"/>
    <col min="2058" max="2304" width="9.140625" style="184"/>
    <col min="2305" max="2305" width="6.5703125" style="184" customWidth="1"/>
    <col min="2306" max="2306" width="45.85546875" style="184" customWidth="1"/>
    <col min="2307" max="2307" width="9.42578125" style="184" customWidth="1"/>
    <col min="2308" max="2308" width="10.7109375" style="184" customWidth="1"/>
    <col min="2309" max="2309" width="12.42578125" style="184" customWidth="1"/>
    <col min="2310" max="2310" width="18.7109375" style="184" customWidth="1"/>
    <col min="2311" max="2311" width="15.28515625" style="184" customWidth="1"/>
    <col min="2312" max="2312" width="9.140625" style="184"/>
    <col min="2313" max="2313" width="17.140625" style="184" customWidth="1"/>
    <col min="2314" max="2560" width="9.140625" style="184"/>
    <col min="2561" max="2561" width="6.5703125" style="184" customWidth="1"/>
    <col min="2562" max="2562" width="45.85546875" style="184" customWidth="1"/>
    <col min="2563" max="2563" width="9.42578125" style="184" customWidth="1"/>
    <col min="2564" max="2564" width="10.7109375" style="184" customWidth="1"/>
    <col min="2565" max="2565" width="12.42578125" style="184" customWidth="1"/>
    <col min="2566" max="2566" width="18.7109375" style="184" customWidth="1"/>
    <col min="2567" max="2567" width="15.28515625" style="184" customWidth="1"/>
    <col min="2568" max="2568" width="9.140625" style="184"/>
    <col min="2569" max="2569" width="17.140625" style="184" customWidth="1"/>
    <col min="2570" max="2816" width="9.140625" style="184"/>
    <col min="2817" max="2817" width="6.5703125" style="184" customWidth="1"/>
    <col min="2818" max="2818" width="45.85546875" style="184" customWidth="1"/>
    <col min="2819" max="2819" width="9.42578125" style="184" customWidth="1"/>
    <col min="2820" max="2820" width="10.7109375" style="184" customWidth="1"/>
    <col min="2821" max="2821" width="12.42578125" style="184" customWidth="1"/>
    <col min="2822" max="2822" width="18.7109375" style="184" customWidth="1"/>
    <col min="2823" max="2823" width="15.28515625" style="184" customWidth="1"/>
    <col min="2824" max="2824" width="9.140625" style="184"/>
    <col min="2825" max="2825" width="17.140625" style="184" customWidth="1"/>
    <col min="2826" max="3072" width="9.140625" style="184"/>
    <col min="3073" max="3073" width="6.5703125" style="184" customWidth="1"/>
    <col min="3074" max="3074" width="45.85546875" style="184" customWidth="1"/>
    <col min="3075" max="3075" width="9.42578125" style="184" customWidth="1"/>
    <col min="3076" max="3076" width="10.7109375" style="184" customWidth="1"/>
    <col min="3077" max="3077" width="12.42578125" style="184" customWidth="1"/>
    <col min="3078" max="3078" width="18.7109375" style="184" customWidth="1"/>
    <col min="3079" max="3079" width="15.28515625" style="184" customWidth="1"/>
    <col min="3080" max="3080" width="9.140625" style="184"/>
    <col min="3081" max="3081" width="17.140625" style="184" customWidth="1"/>
    <col min="3082" max="3328" width="9.140625" style="184"/>
    <col min="3329" max="3329" width="6.5703125" style="184" customWidth="1"/>
    <col min="3330" max="3330" width="45.85546875" style="184" customWidth="1"/>
    <col min="3331" max="3331" width="9.42578125" style="184" customWidth="1"/>
    <col min="3332" max="3332" width="10.7109375" style="184" customWidth="1"/>
    <col min="3333" max="3333" width="12.42578125" style="184" customWidth="1"/>
    <col min="3334" max="3334" width="18.7109375" style="184" customWidth="1"/>
    <col min="3335" max="3335" width="15.28515625" style="184" customWidth="1"/>
    <col min="3336" max="3336" width="9.140625" style="184"/>
    <col min="3337" max="3337" width="17.140625" style="184" customWidth="1"/>
    <col min="3338" max="3584" width="9.140625" style="184"/>
    <col min="3585" max="3585" width="6.5703125" style="184" customWidth="1"/>
    <col min="3586" max="3586" width="45.85546875" style="184" customWidth="1"/>
    <col min="3587" max="3587" width="9.42578125" style="184" customWidth="1"/>
    <col min="3588" max="3588" width="10.7109375" style="184" customWidth="1"/>
    <col min="3589" max="3589" width="12.42578125" style="184" customWidth="1"/>
    <col min="3590" max="3590" width="18.7109375" style="184" customWidth="1"/>
    <col min="3591" max="3591" width="15.28515625" style="184" customWidth="1"/>
    <col min="3592" max="3592" width="9.140625" style="184"/>
    <col min="3593" max="3593" width="17.140625" style="184" customWidth="1"/>
    <col min="3594" max="3840" width="9.140625" style="184"/>
    <col min="3841" max="3841" width="6.5703125" style="184" customWidth="1"/>
    <col min="3842" max="3842" width="45.85546875" style="184" customWidth="1"/>
    <col min="3843" max="3843" width="9.42578125" style="184" customWidth="1"/>
    <col min="3844" max="3844" width="10.7109375" style="184" customWidth="1"/>
    <col min="3845" max="3845" width="12.42578125" style="184" customWidth="1"/>
    <col min="3846" max="3846" width="18.7109375" style="184" customWidth="1"/>
    <col min="3847" max="3847" width="15.28515625" style="184" customWidth="1"/>
    <col min="3848" max="3848" width="9.140625" style="184"/>
    <col min="3849" max="3849" width="17.140625" style="184" customWidth="1"/>
    <col min="3850" max="4096" width="9.140625" style="184"/>
    <col min="4097" max="4097" width="6.5703125" style="184" customWidth="1"/>
    <col min="4098" max="4098" width="45.85546875" style="184" customWidth="1"/>
    <col min="4099" max="4099" width="9.42578125" style="184" customWidth="1"/>
    <col min="4100" max="4100" width="10.7109375" style="184" customWidth="1"/>
    <col min="4101" max="4101" width="12.42578125" style="184" customWidth="1"/>
    <col min="4102" max="4102" width="18.7109375" style="184" customWidth="1"/>
    <col min="4103" max="4103" width="15.28515625" style="184" customWidth="1"/>
    <col min="4104" max="4104" width="9.140625" style="184"/>
    <col min="4105" max="4105" width="17.140625" style="184" customWidth="1"/>
    <col min="4106" max="4352" width="9.140625" style="184"/>
    <col min="4353" max="4353" width="6.5703125" style="184" customWidth="1"/>
    <col min="4354" max="4354" width="45.85546875" style="184" customWidth="1"/>
    <col min="4355" max="4355" width="9.42578125" style="184" customWidth="1"/>
    <col min="4356" max="4356" width="10.7109375" style="184" customWidth="1"/>
    <col min="4357" max="4357" width="12.42578125" style="184" customWidth="1"/>
    <col min="4358" max="4358" width="18.7109375" style="184" customWidth="1"/>
    <col min="4359" max="4359" width="15.28515625" style="184" customWidth="1"/>
    <col min="4360" max="4360" width="9.140625" style="184"/>
    <col min="4361" max="4361" width="17.140625" style="184" customWidth="1"/>
    <col min="4362" max="4608" width="9.140625" style="184"/>
    <col min="4609" max="4609" width="6.5703125" style="184" customWidth="1"/>
    <col min="4610" max="4610" width="45.85546875" style="184" customWidth="1"/>
    <col min="4611" max="4611" width="9.42578125" style="184" customWidth="1"/>
    <col min="4612" max="4612" width="10.7109375" style="184" customWidth="1"/>
    <col min="4613" max="4613" width="12.42578125" style="184" customWidth="1"/>
    <col min="4614" max="4614" width="18.7109375" style="184" customWidth="1"/>
    <col min="4615" max="4615" width="15.28515625" style="184" customWidth="1"/>
    <col min="4616" max="4616" width="9.140625" style="184"/>
    <col min="4617" max="4617" width="17.140625" style="184" customWidth="1"/>
    <col min="4618" max="4864" width="9.140625" style="184"/>
    <col min="4865" max="4865" width="6.5703125" style="184" customWidth="1"/>
    <col min="4866" max="4866" width="45.85546875" style="184" customWidth="1"/>
    <col min="4867" max="4867" width="9.42578125" style="184" customWidth="1"/>
    <col min="4868" max="4868" width="10.7109375" style="184" customWidth="1"/>
    <col min="4869" max="4869" width="12.42578125" style="184" customWidth="1"/>
    <col min="4870" max="4870" width="18.7109375" style="184" customWidth="1"/>
    <col min="4871" max="4871" width="15.28515625" style="184" customWidth="1"/>
    <col min="4872" max="4872" width="9.140625" style="184"/>
    <col min="4873" max="4873" width="17.140625" style="184" customWidth="1"/>
    <col min="4874" max="5120" width="9.140625" style="184"/>
    <col min="5121" max="5121" width="6.5703125" style="184" customWidth="1"/>
    <col min="5122" max="5122" width="45.85546875" style="184" customWidth="1"/>
    <col min="5123" max="5123" width="9.42578125" style="184" customWidth="1"/>
    <col min="5124" max="5124" width="10.7109375" style="184" customWidth="1"/>
    <col min="5125" max="5125" width="12.42578125" style="184" customWidth="1"/>
    <col min="5126" max="5126" width="18.7109375" style="184" customWidth="1"/>
    <col min="5127" max="5127" width="15.28515625" style="184" customWidth="1"/>
    <col min="5128" max="5128" width="9.140625" style="184"/>
    <col min="5129" max="5129" width="17.140625" style="184" customWidth="1"/>
    <col min="5130" max="5376" width="9.140625" style="184"/>
    <col min="5377" max="5377" width="6.5703125" style="184" customWidth="1"/>
    <col min="5378" max="5378" width="45.85546875" style="184" customWidth="1"/>
    <col min="5379" max="5379" width="9.42578125" style="184" customWidth="1"/>
    <col min="5380" max="5380" width="10.7109375" style="184" customWidth="1"/>
    <col min="5381" max="5381" width="12.42578125" style="184" customWidth="1"/>
    <col min="5382" max="5382" width="18.7109375" style="184" customWidth="1"/>
    <col min="5383" max="5383" width="15.28515625" style="184" customWidth="1"/>
    <col min="5384" max="5384" width="9.140625" style="184"/>
    <col min="5385" max="5385" width="17.140625" style="184" customWidth="1"/>
    <col min="5386" max="5632" width="9.140625" style="184"/>
    <col min="5633" max="5633" width="6.5703125" style="184" customWidth="1"/>
    <col min="5634" max="5634" width="45.85546875" style="184" customWidth="1"/>
    <col min="5635" max="5635" width="9.42578125" style="184" customWidth="1"/>
    <col min="5636" max="5636" width="10.7109375" style="184" customWidth="1"/>
    <col min="5637" max="5637" width="12.42578125" style="184" customWidth="1"/>
    <col min="5638" max="5638" width="18.7109375" style="184" customWidth="1"/>
    <col min="5639" max="5639" width="15.28515625" style="184" customWidth="1"/>
    <col min="5640" max="5640" width="9.140625" style="184"/>
    <col min="5641" max="5641" width="17.140625" style="184" customWidth="1"/>
    <col min="5642" max="5888" width="9.140625" style="184"/>
    <col min="5889" max="5889" width="6.5703125" style="184" customWidth="1"/>
    <col min="5890" max="5890" width="45.85546875" style="184" customWidth="1"/>
    <col min="5891" max="5891" width="9.42578125" style="184" customWidth="1"/>
    <col min="5892" max="5892" width="10.7109375" style="184" customWidth="1"/>
    <col min="5893" max="5893" width="12.42578125" style="184" customWidth="1"/>
    <col min="5894" max="5894" width="18.7109375" style="184" customWidth="1"/>
    <col min="5895" max="5895" width="15.28515625" style="184" customWidth="1"/>
    <col min="5896" max="5896" width="9.140625" style="184"/>
    <col min="5897" max="5897" width="17.140625" style="184" customWidth="1"/>
    <col min="5898" max="6144" width="9.140625" style="184"/>
    <col min="6145" max="6145" width="6.5703125" style="184" customWidth="1"/>
    <col min="6146" max="6146" width="45.85546875" style="184" customWidth="1"/>
    <col min="6147" max="6147" width="9.42578125" style="184" customWidth="1"/>
    <col min="6148" max="6148" width="10.7109375" style="184" customWidth="1"/>
    <col min="6149" max="6149" width="12.42578125" style="184" customWidth="1"/>
    <col min="6150" max="6150" width="18.7109375" style="184" customWidth="1"/>
    <col min="6151" max="6151" width="15.28515625" style="184" customWidth="1"/>
    <col min="6152" max="6152" width="9.140625" style="184"/>
    <col min="6153" max="6153" width="17.140625" style="184" customWidth="1"/>
    <col min="6154" max="6400" width="9.140625" style="184"/>
    <col min="6401" max="6401" width="6.5703125" style="184" customWidth="1"/>
    <col min="6402" max="6402" width="45.85546875" style="184" customWidth="1"/>
    <col min="6403" max="6403" width="9.42578125" style="184" customWidth="1"/>
    <col min="6404" max="6404" width="10.7109375" style="184" customWidth="1"/>
    <col min="6405" max="6405" width="12.42578125" style="184" customWidth="1"/>
    <col min="6406" max="6406" width="18.7109375" style="184" customWidth="1"/>
    <col min="6407" max="6407" width="15.28515625" style="184" customWidth="1"/>
    <col min="6408" max="6408" width="9.140625" style="184"/>
    <col min="6409" max="6409" width="17.140625" style="184" customWidth="1"/>
    <col min="6410" max="6656" width="9.140625" style="184"/>
    <col min="6657" max="6657" width="6.5703125" style="184" customWidth="1"/>
    <col min="6658" max="6658" width="45.85546875" style="184" customWidth="1"/>
    <col min="6659" max="6659" width="9.42578125" style="184" customWidth="1"/>
    <col min="6660" max="6660" width="10.7109375" style="184" customWidth="1"/>
    <col min="6661" max="6661" width="12.42578125" style="184" customWidth="1"/>
    <col min="6662" max="6662" width="18.7109375" style="184" customWidth="1"/>
    <col min="6663" max="6663" width="15.28515625" style="184" customWidth="1"/>
    <col min="6664" max="6664" width="9.140625" style="184"/>
    <col min="6665" max="6665" width="17.140625" style="184" customWidth="1"/>
    <col min="6666" max="6912" width="9.140625" style="184"/>
    <col min="6913" max="6913" width="6.5703125" style="184" customWidth="1"/>
    <col min="6914" max="6914" width="45.85546875" style="184" customWidth="1"/>
    <col min="6915" max="6915" width="9.42578125" style="184" customWidth="1"/>
    <col min="6916" max="6916" width="10.7109375" style="184" customWidth="1"/>
    <col min="6917" max="6917" width="12.42578125" style="184" customWidth="1"/>
    <col min="6918" max="6918" width="18.7109375" style="184" customWidth="1"/>
    <col min="6919" max="6919" width="15.28515625" style="184" customWidth="1"/>
    <col min="6920" max="6920" width="9.140625" style="184"/>
    <col min="6921" max="6921" width="17.140625" style="184" customWidth="1"/>
    <col min="6922" max="7168" width="9.140625" style="184"/>
    <col min="7169" max="7169" width="6.5703125" style="184" customWidth="1"/>
    <col min="7170" max="7170" width="45.85546875" style="184" customWidth="1"/>
    <col min="7171" max="7171" width="9.42578125" style="184" customWidth="1"/>
    <col min="7172" max="7172" width="10.7109375" style="184" customWidth="1"/>
    <col min="7173" max="7173" width="12.42578125" style="184" customWidth="1"/>
    <col min="7174" max="7174" width="18.7109375" style="184" customWidth="1"/>
    <col min="7175" max="7175" width="15.28515625" style="184" customWidth="1"/>
    <col min="7176" max="7176" width="9.140625" style="184"/>
    <col min="7177" max="7177" width="17.140625" style="184" customWidth="1"/>
    <col min="7178" max="7424" width="9.140625" style="184"/>
    <col min="7425" max="7425" width="6.5703125" style="184" customWidth="1"/>
    <col min="7426" max="7426" width="45.85546875" style="184" customWidth="1"/>
    <col min="7427" max="7427" width="9.42578125" style="184" customWidth="1"/>
    <col min="7428" max="7428" width="10.7109375" style="184" customWidth="1"/>
    <col min="7429" max="7429" width="12.42578125" style="184" customWidth="1"/>
    <col min="7430" max="7430" width="18.7109375" style="184" customWidth="1"/>
    <col min="7431" max="7431" width="15.28515625" style="184" customWidth="1"/>
    <col min="7432" max="7432" width="9.140625" style="184"/>
    <col min="7433" max="7433" width="17.140625" style="184" customWidth="1"/>
    <col min="7434" max="7680" width="9.140625" style="184"/>
    <col min="7681" max="7681" width="6.5703125" style="184" customWidth="1"/>
    <col min="7682" max="7682" width="45.85546875" style="184" customWidth="1"/>
    <col min="7683" max="7683" width="9.42578125" style="184" customWidth="1"/>
    <col min="7684" max="7684" width="10.7109375" style="184" customWidth="1"/>
    <col min="7685" max="7685" width="12.42578125" style="184" customWidth="1"/>
    <col min="7686" max="7686" width="18.7109375" style="184" customWidth="1"/>
    <col min="7687" max="7687" width="15.28515625" style="184" customWidth="1"/>
    <col min="7688" max="7688" width="9.140625" style="184"/>
    <col min="7689" max="7689" width="17.140625" style="184" customWidth="1"/>
    <col min="7690" max="7936" width="9.140625" style="184"/>
    <col min="7937" max="7937" width="6.5703125" style="184" customWidth="1"/>
    <col min="7938" max="7938" width="45.85546875" style="184" customWidth="1"/>
    <col min="7939" max="7939" width="9.42578125" style="184" customWidth="1"/>
    <col min="7940" max="7940" width="10.7109375" style="184" customWidth="1"/>
    <col min="7941" max="7941" width="12.42578125" style="184" customWidth="1"/>
    <col min="7942" max="7942" width="18.7109375" style="184" customWidth="1"/>
    <col min="7943" max="7943" width="15.28515625" style="184" customWidth="1"/>
    <col min="7944" max="7944" width="9.140625" style="184"/>
    <col min="7945" max="7945" width="17.140625" style="184" customWidth="1"/>
    <col min="7946" max="8192" width="9.140625" style="184"/>
    <col min="8193" max="8193" width="6.5703125" style="184" customWidth="1"/>
    <col min="8194" max="8194" width="45.85546875" style="184" customWidth="1"/>
    <col min="8195" max="8195" width="9.42578125" style="184" customWidth="1"/>
    <col min="8196" max="8196" width="10.7109375" style="184" customWidth="1"/>
    <col min="8197" max="8197" width="12.42578125" style="184" customWidth="1"/>
    <col min="8198" max="8198" width="18.7109375" style="184" customWidth="1"/>
    <col min="8199" max="8199" width="15.28515625" style="184" customWidth="1"/>
    <col min="8200" max="8200" width="9.140625" style="184"/>
    <col min="8201" max="8201" width="17.140625" style="184" customWidth="1"/>
    <col min="8202" max="8448" width="9.140625" style="184"/>
    <col min="8449" max="8449" width="6.5703125" style="184" customWidth="1"/>
    <col min="8450" max="8450" width="45.85546875" style="184" customWidth="1"/>
    <col min="8451" max="8451" width="9.42578125" style="184" customWidth="1"/>
    <col min="8452" max="8452" width="10.7109375" style="184" customWidth="1"/>
    <col min="8453" max="8453" width="12.42578125" style="184" customWidth="1"/>
    <col min="8454" max="8454" width="18.7109375" style="184" customWidth="1"/>
    <col min="8455" max="8455" width="15.28515625" style="184" customWidth="1"/>
    <col min="8456" max="8456" width="9.140625" style="184"/>
    <col min="8457" max="8457" width="17.140625" style="184" customWidth="1"/>
    <col min="8458" max="8704" width="9.140625" style="184"/>
    <col min="8705" max="8705" width="6.5703125" style="184" customWidth="1"/>
    <col min="8706" max="8706" width="45.85546875" style="184" customWidth="1"/>
    <col min="8707" max="8707" width="9.42578125" style="184" customWidth="1"/>
    <col min="8708" max="8708" width="10.7109375" style="184" customWidth="1"/>
    <col min="8709" max="8709" width="12.42578125" style="184" customWidth="1"/>
    <col min="8710" max="8710" width="18.7109375" style="184" customWidth="1"/>
    <col min="8711" max="8711" width="15.28515625" style="184" customWidth="1"/>
    <col min="8712" max="8712" width="9.140625" style="184"/>
    <col min="8713" max="8713" width="17.140625" style="184" customWidth="1"/>
    <col min="8714" max="8960" width="9.140625" style="184"/>
    <col min="8961" max="8961" width="6.5703125" style="184" customWidth="1"/>
    <col min="8962" max="8962" width="45.85546875" style="184" customWidth="1"/>
    <col min="8963" max="8963" width="9.42578125" style="184" customWidth="1"/>
    <col min="8964" max="8964" width="10.7109375" style="184" customWidth="1"/>
    <col min="8965" max="8965" width="12.42578125" style="184" customWidth="1"/>
    <col min="8966" max="8966" width="18.7109375" style="184" customWidth="1"/>
    <col min="8967" max="8967" width="15.28515625" style="184" customWidth="1"/>
    <col min="8968" max="8968" width="9.140625" style="184"/>
    <col min="8969" max="8969" width="17.140625" style="184" customWidth="1"/>
    <col min="8970" max="9216" width="9.140625" style="184"/>
    <col min="9217" max="9217" width="6.5703125" style="184" customWidth="1"/>
    <col min="9218" max="9218" width="45.85546875" style="184" customWidth="1"/>
    <col min="9219" max="9219" width="9.42578125" style="184" customWidth="1"/>
    <col min="9220" max="9220" width="10.7109375" style="184" customWidth="1"/>
    <col min="9221" max="9221" width="12.42578125" style="184" customWidth="1"/>
    <col min="9222" max="9222" width="18.7109375" style="184" customWidth="1"/>
    <col min="9223" max="9223" width="15.28515625" style="184" customWidth="1"/>
    <col min="9224" max="9224" width="9.140625" style="184"/>
    <col min="9225" max="9225" width="17.140625" style="184" customWidth="1"/>
    <col min="9226" max="9472" width="9.140625" style="184"/>
    <col min="9473" max="9473" width="6.5703125" style="184" customWidth="1"/>
    <col min="9474" max="9474" width="45.85546875" style="184" customWidth="1"/>
    <col min="9475" max="9475" width="9.42578125" style="184" customWidth="1"/>
    <col min="9476" max="9476" width="10.7109375" style="184" customWidth="1"/>
    <col min="9477" max="9477" width="12.42578125" style="184" customWidth="1"/>
    <col min="9478" max="9478" width="18.7109375" style="184" customWidth="1"/>
    <col min="9479" max="9479" width="15.28515625" style="184" customWidth="1"/>
    <col min="9480" max="9480" width="9.140625" style="184"/>
    <col min="9481" max="9481" width="17.140625" style="184" customWidth="1"/>
    <col min="9482" max="9728" width="9.140625" style="184"/>
    <col min="9729" max="9729" width="6.5703125" style="184" customWidth="1"/>
    <col min="9730" max="9730" width="45.85546875" style="184" customWidth="1"/>
    <col min="9731" max="9731" width="9.42578125" style="184" customWidth="1"/>
    <col min="9732" max="9732" width="10.7109375" style="184" customWidth="1"/>
    <col min="9733" max="9733" width="12.42578125" style="184" customWidth="1"/>
    <col min="9734" max="9734" width="18.7109375" style="184" customWidth="1"/>
    <col min="9735" max="9735" width="15.28515625" style="184" customWidth="1"/>
    <col min="9736" max="9736" width="9.140625" style="184"/>
    <col min="9737" max="9737" width="17.140625" style="184" customWidth="1"/>
    <col min="9738" max="9984" width="9.140625" style="184"/>
    <col min="9985" max="9985" width="6.5703125" style="184" customWidth="1"/>
    <col min="9986" max="9986" width="45.85546875" style="184" customWidth="1"/>
    <col min="9987" max="9987" width="9.42578125" style="184" customWidth="1"/>
    <col min="9988" max="9988" width="10.7109375" style="184" customWidth="1"/>
    <col min="9989" max="9989" width="12.42578125" style="184" customWidth="1"/>
    <col min="9990" max="9990" width="18.7109375" style="184" customWidth="1"/>
    <col min="9991" max="9991" width="15.28515625" style="184" customWidth="1"/>
    <col min="9992" max="9992" width="9.140625" style="184"/>
    <col min="9993" max="9993" width="17.140625" style="184" customWidth="1"/>
    <col min="9994" max="10240" width="9.140625" style="184"/>
    <col min="10241" max="10241" width="6.5703125" style="184" customWidth="1"/>
    <col min="10242" max="10242" width="45.85546875" style="184" customWidth="1"/>
    <col min="10243" max="10243" width="9.42578125" style="184" customWidth="1"/>
    <col min="10244" max="10244" width="10.7109375" style="184" customWidth="1"/>
    <col min="10245" max="10245" width="12.42578125" style="184" customWidth="1"/>
    <col min="10246" max="10246" width="18.7109375" style="184" customWidth="1"/>
    <col min="10247" max="10247" width="15.28515625" style="184" customWidth="1"/>
    <col min="10248" max="10248" width="9.140625" style="184"/>
    <col min="10249" max="10249" width="17.140625" style="184" customWidth="1"/>
    <col min="10250" max="10496" width="9.140625" style="184"/>
    <col min="10497" max="10497" width="6.5703125" style="184" customWidth="1"/>
    <col min="10498" max="10498" width="45.85546875" style="184" customWidth="1"/>
    <col min="10499" max="10499" width="9.42578125" style="184" customWidth="1"/>
    <col min="10500" max="10500" width="10.7109375" style="184" customWidth="1"/>
    <col min="10501" max="10501" width="12.42578125" style="184" customWidth="1"/>
    <col min="10502" max="10502" width="18.7109375" style="184" customWidth="1"/>
    <col min="10503" max="10503" width="15.28515625" style="184" customWidth="1"/>
    <col min="10504" max="10504" width="9.140625" style="184"/>
    <col min="10505" max="10505" width="17.140625" style="184" customWidth="1"/>
    <col min="10506" max="10752" width="9.140625" style="184"/>
    <col min="10753" max="10753" width="6.5703125" style="184" customWidth="1"/>
    <col min="10754" max="10754" width="45.85546875" style="184" customWidth="1"/>
    <col min="10755" max="10755" width="9.42578125" style="184" customWidth="1"/>
    <col min="10756" max="10756" width="10.7109375" style="184" customWidth="1"/>
    <col min="10757" max="10757" width="12.42578125" style="184" customWidth="1"/>
    <col min="10758" max="10758" width="18.7109375" style="184" customWidth="1"/>
    <col min="10759" max="10759" width="15.28515625" style="184" customWidth="1"/>
    <col min="10760" max="10760" width="9.140625" style="184"/>
    <col min="10761" max="10761" width="17.140625" style="184" customWidth="1"/>
    <col min="10762" max="11008" width="9.140625" style="184"/>
    <col min="11009" max="11009" width="6.5703125" style="184" customWidth="1"/>
    <col min="11010" max="11010" width="45.85546875" style="184" customWidth="1"/>
    <col min="11011" max="11011" width="9.42578125" style="184" customWidth="1"/>
    <col min="11012" max="11012" width="10.7109375" style="184" customWidth="1"/>
    <col min="11013" max="11013" width="12.42578125" style="184" customWidth="1"/>
    <col min="11014" max="11014" width="18.7109375" style="184" customWidth="1"/>
    <col min="11015" max="11015" width="15.28515625" style="184" customWidth="1"/>
    <col min="11016" max="11016" width="9.140625" style="184"/>
    <col min="11017" max="11017" width="17.140625" style="184" customWidth="1"/>
    <col min="11018" max="11264" width="9.140625" style="184"/>
    <col min="11265" max="11265" width="6.5703125" style="184" customWidth="1"/>
    <col min="11266" max="11266" width="45.85546875" style="184" customWidth="1"/>
    <col min="11267" max="11267" width="9.42578125" style="184" customWidth="1"/>
    <col min="11268" max="11268" width="10.7109375" style="184" customWidth="1"/>
    <col min="11269" max="11269" width="12.42578125" style="184" customWidth="1"/>
    <col min="11270" max="11270" width="18.7109375" style="184" customWidth="1"/>
    <col min="11271" max="11271" width="15.28515625" style="184" customWidth="1"/>
    <col min="11272" max="11272" width="9.140625" style="184"/>
    <col min="11273" max="11273" width="17.140625" style="184" customWidth="1"/>
    <col min="11274" max="11520" width="9.140625" style="184"/>
    <col min="11521" max="11521" width="6.5703125" style="184" customWidth="1"/>
    <col min="11522" max="11522" width="45.85546875" style="184" customWidth="1"/>
    <col min="11523" max="11523" width="9.42578125" style="184" customWidth="1"/>
    <col min="11524" max="11524" width="10.7109375" style="184" customWidth="1"/>
    <col min="11525" max="11525" width="12.42578125" style="184" customWidth="1"/>
    <col min="11526" max="11526" width="18.7109375" style="184" customWidth="1"/>
    <col min="11527" max="11527" width="15.28515625" style="184" customWidth="1"/>
    <col min="11528" max="11528" width="9.140625" style="184"/>
    <col min="11529" max="11529" width="17.140625" style="184" customWidth="1"/>
    <col min="11530" max="11776" width="9.140625" style="184"/>
    <col min="11777" max="11777" width="6.5703125" style="184" customWidth="1"/>
    <col min="11778" max="11778" width="45.85546875" style="184" customWidth="1"/>
    <col min="11779" max="11779" width="9.42578125" style="184" customWidth="1"/>
    <col min="11780" max="11780" width="10.7109375" style="184" customWidth="1"/>
    <col min="11781" max="11781" width="12.42578125" style="184" customWidth="1"/>
    <col min="11782" max="11782" width="18.7109375" style="184" customWidth="1"/>
    <col min="11783" max="11783" width="15.28515625" style="184" customWidth="1"/>
    <col min="11784" max="11784" width="9.140625" style="184"/>
    <col min="11785" max="11785" width="17.140625" style="184" customWidth="1"/>
    <col min="11786" max="12032" width="9.140625" style="184"/>
    <col min="12033" max="12033" width="6.5703125" style="184" customWidth="1"/>
    <col min="12034" max="12034" width="45.85546875" style="184" customWidth="1"/>
    <col min="12035" max="12035" width="9.42578125" style="184" customWidth="1"/>
    <col min="12036" max="12036" width="10.7109375" style="184" customWidth="1"/>
    <col min="12037" max="12037" width="12.42578125" style="184" customWidth="1"/>
    <col min="12038" max="12038" width="18.7109375" style="184" customWidth="1"/>
    <col min="12039" max="12039" width="15.28515625" style="184" customWidth="1"/>
    <col min="12040" max="12040" width="9.140625" style="184"/>
    <col min="12041" max="12041" width="17.140625" style="184" customWidth="1"/>
    <col min="12042" max="12288" width="9.140625" style="184"/>
    <col min="12289" max="12289" width="6.5703125" style="184" customWidth="1"/>
    <col min="12290" max="12290" width="45.85546875" style="184" customWidth="1"/>
    <col min="12291" max="12291" width="9.42578125" style="184" customWidth="1"/>
    <col min="12292" max="12292" width="10.7109375" style="184" customWidth="1"/>
    <col min="12293" max="12293" width="12.42578125" style="184" customWidth="1"/>
    <col min="12294" max="12294" width="18.7109375" style="184" customWidth="1"/>
    <col min="12295" max="12295" width="15.28515625" style="184" customWidth="1"/>
    <col min="12296" max="12296" width="9.140625" style="184"/>
    <col min="12297" max="12297" width="17.140625" style="184" customWidth="1"/>
    <col min="12298" max="12544" width="9.140625" style="184"/>
    <col min="12545" max="12545" width="6.5703125" style="184" customWidth="1"/>
    <col min="12546" max="12546" width="45.85546875" style="184" customWidth="1"/>
    <col min="12547" max="12547" width="9.42578125" style="184" customWidth="1"/>
    <col min="12548" max="12548" width="10.7109375" style="184" customWidth="1"/>
    <col min="12549" max="12549" width="12.42578125" style="184" customWidth="1"/>
    <col min="12550" max="12550" width="18.7109375" style="184" customWidth="1"/>
    <col min="12551" max="12551" width="15.28515625" style="184" customWidth="1"/>
    <col min="12552" max="12552" width="9.140625" style="184"/>
    <col min="12553" max="12553" width="17.140625" style="184" customWidth="1"/>
    <col min="12554" max="12800" width="9.140625" style="184"/>
    <col min="12801" max="12801" width="6.5703125" style="184" customWidth="1"/>
    <col min="12802" max="12802" width="45.85546875" style="184" customWidth="1"/>
    <col min="12803" max="12803" width="9.42578125" style="184" customWidth="1"/>
    <col min="12804" max="12804" width="10.7109375" style="184" customWidth="1"/>
    <col min="12805" max="12805" width="12.42578125" style="184" customWidth="1"/>
    <col min="12806" max="12806" width="18.7109375" style="184" customWidth="1"/>
    <col min="12807" max="12807" width="15.28515625" style="184" customWidth="1"/>
    <col min="12808" max="12808" width="9.140625" style="184"/>
    <col min="12809" max="12809" width="17.140625" style="184" customWidth="1"/>
    <col min="12810" max="13056" width="9.140625" style="184"/>
    <col min="13057" max="13057" width="6.5703125" style="184" customWidth="1"/>
    <col min="13058" max="13058" width="45.85546875" style="184" customWidth="1"/>
    <col min="13059" max="13059" width="9.42578125" style="184" customWidth="1"/>
    <col min="13060" max="13060" width="10.7109375" style="184" customWidth="1"/>
    <col min="13061" max="13061" width="12.42578125" style="184" customWidth="1"/>
    <col min="13062" max="13062" width="18.7109375" style="184" customWidth="1"/>
    <col min="13063" max="13063" width="15.28515625" style="184" customWidth="1"/>
    <col min="13064" max="13064" width="9.140625" style="184"/>
    <col min="13065" max="13065" width="17.140625" style="184" customWidth="1"/>
    <col min="13066" max="13312" width="9.140625" style="184"/>
    <col min="13313" max="13313" width="6.5703125" style="184" customWidth="1"/>
    <col min="13314" max="13314" width="45.85546875" style="184" customWidth="1"/>
    <col min="13315" max="13315" width="9.42578125" style="184" customWidth="1"/>
    <col min="13316" max="13316" width="10.7109375" style="184" customWidth="1"/>
    <col min="13317" max="13317" width="12.42578125" style="184" customWidth="1"/>
    <col min="13318" max="13318" width="18.7109375" style="184" customWidth="1"/>
    <col min="13319" max="13319" width="15.28515625" style="184" customWidth="1"/>
    <col min="13320" max="13320" width="9.140625" style="184"/>
    <col min="13321" max="13321" width="17.140625" style="184" customWidth="1"/>
    <col min="13322" max="13568" width="9.140625" style="184"/>
    <col min="13569" max="13569" width="6.5703125" style="184" customWidth="1"/>
    <col min="13570" max="13570" width="45.85546875" style="184" customWidth="1"/>
    <col min="13571" max="13571" width="9.42578125" style="184" customWidth="1"/>
    <col min="13572" max="13572" width="10.7109375" style="184" customWidth="1"/>
    <col min="13573" max="13573" width="12.42578125" style="184" customWidth="1"/>
    <col min="13574" max="13574" width="18.7109375" style="184" customWidth="1"/>
    <col min="13575" max="13575" width="15.28515625" style="184" customWidth="1"/>
    <col min="13576" max="13576" width="9.140625" style="184"/>
    <col min="13577" max="13577" width="17.140625" style="184" customWidth="1"/>
    <col min="13578" max="13824" width="9.140625" style="184"/>
    <col min="13825" max="13825" width="6.5703125" style="184" customWidth="1"/>
    <col min="13826" max="13826" width="45.85546875" style="184" customWidth="1"/>
    <col min="13827" max="13827" width="9.42578125" style="184" customWidth="1"/>
    <col min="13828" max="13828" width="10.7109375" style="184" customWidth="1"/>
    <col min="13829" max="13829" width="12.42578125" style="184" customWidth="1"/>
    <col min="13830" max="13830" width="18.7109375" style="184" customWidth="1"/>
    <col min="13831" max="13831" width="15.28515625" style="184" customWidth="1"/>
    <col min="13832" max="13832" width="9.140625" style="184"/>
    <col min="13833" max="13833" width="17.140625" style="184" customWidth="1"/>
    <col min="13834" max="14080" width="9.140625" style="184"/>
    <col min="14081" max="14081" width="6.5703125" style="184" customWidth="1"/>
    <col min="14082" max="14082" width="45.85546875" style="184" customWidth="1"/>
    <col min="14083" max="14083" width="9.42578125" style="184" customWidth="1"/>
    <col min="14084" max="14084" width="10.7109375" style="184" customWidth="1"/>
    <col min="14085" max="14085" width="12.42578125" style="184" customWidth="1"/>
    <col min="14086" max="14086" width="18.7109375" style="184" customWidth="1"/>
    <col min="14087" max="14087" width="15.28515625" style="184" customWidth="1"/>
    <col min="14088" max="14088" width="9.140625" style="184"/>
    <col min="14089" max="14089" width="17.140625" style="184" customWidth="1"/>
    <col min="14090" max="14336" width="9.140625" style="184"/>
    <col min="14337" max="14337" width="6.5703125" style="184" customWidth="1"/>
    <col min="14338" max="14338" width="45.85546875" style="184" customWidth="1"/>
    <col min="14339" max="14339" width="9.42578125" style="184" customWidth="1"/>
    <col min="14340" max="14340" width="10.7109375" style="184" customWidth="1"/>
    <col min="14341" max="14341" width="12.42578125" style="184" customWidth="1"/>
    <col min="14342" max="14342" width="18.7109375" style="184" customWidth="1"/>
    <col min="14343" max="14343" width="15.28515625" style="184" customWidth="1"/>
    <col min="14344" max="14344" width="9.140625" style="184"/>
    <col min="14345" max="14345" width="17.140625" style="184" customWidth="1"/>
    <col min="14346" max="14592" width="9.140625" style="184"/>
    <col min="14593" max="14593" width="6.5703125" style="184" customWidth="1"/>
    <col min="14594" max="14594" width="45.85546875" style="184" customWidth="1"/>
    <col min="14595" max="14595" width="9.42578125" style="184" customWidth="1"/>
    <col min="14596" max="14596" width="10.7109375" style="184" customWidth="1"/>
    <col min="14597" max="14597" width="12.42578125" style="184" customWidth="1"/>
    <col min="14598" max="14598" width="18.7109375" style="184" customWidth="1"/>
    <col min="14599" max="14599" width="15.28515625" style="184" customWidth="1"/>
    <col min="14600" max="14600" width="9.140625" style="184"/>
    <col min="14601" max="14601" width="17.140625" style="184" customWidth="1"/>
    <col min="14602" max="14848" width="9.140625" style="184"/>
    <col min="14849" max="14849" width="6.5703125" style="184" customWidth="1"/>
    <col min="14850" max="14850" width="45.85546875" style="184" customWidth="1"/>
    <col min="14851" max="14851" width="9.42578125" style="184" customWidth="1"/>
    <col min="14852" max="14852" width="10.7109375" style="184" customWidth="1"/>
    <col min="14853" max="14853" width="12.42578125" style="184" customWidth="1"/>
    <col min="14854" max="14854" width="18.7109375" style="184" customWidth="1"/>
    <col min="14855" max="14855" width="15.28515625" style="184" customWidth="1"/>
    <col min="14856" max="14856" width="9.140625" style="184"/>
    <col min="14857" max="14857" width="17.140625" style="184" customWidth="1"/>
    <col min="14858" max="15104" width="9.140625" style="184"/>
    <col min="15105" max="15105" width="6.5703125" style="184" customWidth="1"/>
    <col min="15106" max="15106" width="45.85546875" style="184" customWidth="1"/>
    <col min="15107" max="15107" width="9.42578125" style="184" customWidth="1"/>
    <col min="15108" max="15108" width="10.7109375" style="184" customWidth="1"/>
    <col min="15109" max="15109" width="12.42578125" style="184" customWidth="1"/>
    <col min="15110" max="15110" width="18.7109375" style="184" customWidth="1"/>
    <col min="15111" max="15111" width="15.28515625" style="184" customWidth="1"/>
    <col min="15112" max="15112" width="9.140625" style="184"/>
    <col min="15113" max="15113" width="17.140625" style="184" customWidth="1"/>
    <col min="15114" max="15360" width="9.140625" style="184"/>
    <col min="15361" max="15361" width="6.5703125" style="184" customWidth="1"/>
    <col min="15362" max="15362" width="45.85546875" style="184" customWidth="1"/>
    <col min="15363" max="15363" width="9.42578125" style="184" customWidth="1"/>
    <col min="15364" max="15364" width="10.7109375" style="184" customWidth="1"/>
    <col min="15365" max="15365" width="12.42578125" style="184" customWidth="1"/>
    <col min="15366" max="15366" width="18.7109375" style="184" customWidth="1"/>
    <col min="15367" max="15367" width="15.28515625" style="184" customWidth="1"/>
    <col min="15368" max="15368" width="9.140625" style="184"/>
    <col min="15369" max="15369" width="17.140625" style="184" customWidth="1"/>
    <col min="15370" max="15616" width="9.140625" style="184"/>
    <col min="15617" max="15617" width="6.5703125" style="184" customWidth="1"/>
    <col min="15618" max="15618" width="45.85546875" style="184" customWidth="1"/>
    <col min="15619" max="15619" width="9.42578125" style="184" customWidth="1"/>
    <col min="15620" max="15620" width="10.7109375" style="184" customWidth="1"/>
    <col min="15621" max="15621" width="12.42578125" style="184" customWidth="1"/>
    <col min="15622" max="15622" width="18.7109375" style="184" customWidth="1"/>
    <col min="15623" max="15623" width="15.28515625" style="184" customWidth="1"/>
    <col min="15624" max="15624" width="9.140625" style="184"/>
    <col min="15625" max="15625" width="17.140625" style="184" customWidth="1"/>
    <col min="15626" max="15872" width="9.140625" style="184"/>
    <col min="15873" max="15873" width="6.5703125" style="184" customWidth="1"/>
    <col min="15874" max="15874" width="45.85546875" style="184" customWidth="1"/>
    <col min="15875" max="15875" width="9.42578125" style="184" customWidth="1"/>
    <col min="15876" max="15876" width="10.7109375" style="184" customWidth="1"/>
    <col min="15877" max="15877" width="12.42578125" style="184" customWidth="1"/>
    <col min="15878" max="15878" width="18.7109375" style="184" customWidth="1"/>
    <col min="15879" max="15879" width="15.28515625" style="184" customWidth="1"/>
    <col min="15880" max="15880" width="9.140625" style="184"/>
    <col min="15881" max="15881" width="17.140625" style="184" customWidth="1"/>
    <col min="15882" max="16128" width="9.140625" style="184"/>
    <col min="16129" max="16129" width="6.5703125" style="184" customWidth="1"/>
    <col min="16130" max="16130" width="45.85546875" style="184" customWidth="1"/>
    <col min="16131" max="16131" width="9.42578125" style="184" customWidth="1"/>
    <col min="16132" max="16132" width="10.7109375" style="184" customWidth="1"/>
    <col min="16133" max="16133" width="12.42578125" style="184" customWidth="1"/>
    <col min="16134" max="16134" width="18.7109375" style="184" customWidth="1"/>
    <col min="16135" max="16135" width="15.28515625" style="184" customWidth="1"/>
    <col min="16136" max="16136" width="9.140625" style="184"/>
    <col min="16137" max="16137" width="17.140625" style="184" customWidth="1"/>
    <col min="16138" max="16384" width="9.140625" style="184"/>
  </cols>
  <sheetData>
    <row r="1" spans="1:10" s="3" customFormat="1" ht="72.75" customHeight="1">
      <c r="A1" s="33"/>
      <c r="B1" s="34" t="s">
        <v>83</v>
      </c>
      <c r="C1" s="31"/>
      <c r="D1" s="35"/>
      <c r="E1" s="36"/>
      <c r="F1" s="35"/>
      <c r="G1" s="2"/>
      <c r="H1" s="1"/>
      <c r="I1" s="2"/>
      <c r="J1" s="2"/>
    </row>
    <row r="2" spans="1:10" s="3" customFormat="1">
      <c r="A2" s="33"/>
      <c r="B2" s="34"/>
      <c r="C2" s="31"/>
      <c r="D2" s="35"/>
      <c r="E2" s="36"/>
      <c r="F2" s="35"/>
      <c r="G2" s="2"/>
      <c r="H2" s="1"/>
      <c r="I2" s="2"/>
      <c r="J2" s="2"/>
    </row>
    <row r="3" spans="1:10" s="3" customFormat="1" ht="112.5" customHeight="1">
      <c r="A3" s="13"/>
      <c r="B3" s="120" t="s">
        <v>145</v>
      </c>
      <c r="C3" s="109"/>
      <c r="D3" s="60"/>
      <c r="E3" s="107"/>
      <c r="F3" s="110"/>
      <c r="G3" s="11"/>
      <c r="H3" s="107"/>
      <c r="I3" s="11"/>
      <c r="J3" s="11"/>
    </row>
    <row r="5" spans="1:10">
      <c r="A5" s="180" t="s">
        <v>149</v>
      </c>
      <c r="B5" s="181" t="s">
        <v>150</v>
      </c>
      <c r="C5" s="182"/>
    </row>
    <row r="6" spans="1:10" ht="25.5">
      <c r="A6" s="180"/>
      <c r="B6" s="181" t="s">
        <v>151</v>
      </c>
      <c r="C6" s="182"/>
    </row>
    <row r="7" spans="1:10">
      <c r="A7" s="180"/>
      <c r="B7" s="185"/>
      <c r="C7" s="182"/>
    </row>
    <row r="8" spans="1:10" ht="25.5">
      <c r="A8" s="186" t="s">
        <v>152</v>
      </c>
      <c r="B8" s="187"/>
      <c r="C8" s="188" t="s">
        <v>153</v>
      </c>
      <c r="D8" s="186" t="s">
        <v>179</v>
      </c>
      <c r="E8" s="213" t="s">
        <v>181</v>
      </c>
      <c r="F8" s="213" t="s">
        <v>180</v>
      </c>
    </row>
    <row r="10" spans="1:10">
      <c r="A10" s="181">
        <v>1</v>
      </c>
      <c r="B10" s="189" t="s">
        <v>154</v>
      </c>
      <c r="C10" s="182"/>
    </row>
    <row r="11" spans="1:10" ht="55.5" customHeight="1">
      <c r="A11" s="180"/>
      <c r="B11" s="185" t="s">
        <v>155</v>
      </c>
      <c r="C11" s="182"/>
    </row>
    <row r="12" spans="1:10">
      <c r="A12" s="180">
        <v>1.1000000000000001</v>
      </c>
      <c r="B12" s="185" t="s">
        <v>156</v>
      </c>
      <c r="C12" s="182" t="s">
        <v>157</v>
      </c>
      <c r="D12" s="190">
        <f>9.5+10.5+15</f>
        <v>35</v>
      </c>
      <c r="E12" s="191"/>
      <c r="F12" s="191">
        <f t="shared" ref="F12:F17" si="0">D12*E12</f>
        <v>0</v>
      </c>
    </row>
    <row r="13" spans="1:10" ht="52.5" customHeight="1">
      <c r="A13" s="180">
        <v>1.2</v>
      </c>
      <c r="B13" s="185" t="s">
        <v>158</v>
      </c>
      <c r="C13" s="182" t="s">
        <v>159</v>
      </c>
      <c r="D13" s="190">
        <f>D12*0.6</f>
        <v>21</v>
      </c>
      <c r="E13" s="191"/>
      <c r="F13" s="191">
        <f t="shared" si="0"/>
        <v>0</v>
      </c>
    </row>
    <row r="14" spans="1:10" ht="38.25">
      <c r="A14" s="180">
        <v>1.3</v>
      </c>
      <c r="B14" s="185" t="s">
        <v>160</v>
      </c>
      <c r="C14" s="182" t="s">
        <v>161</v>
      </c>
      <c r="D14" s="190">
        <f>D12*0.6*0.15</f>
        <v>3.15</v>
      </c>
      <c r="E14" s="191"/>
      <c r="F14" s="191">
        <f t="shared" si="0"/>
        <v>0</v>
      </c>
    </row>
    <row r="15" spans="1:10" ht="15">
      <c r="A15" s="182">
        <v>1.4</v>
      </c>
      <c r="B15" s="185" t="s">
        <v>162</v>
      </c>
      <c r="C15" s="182" t="s">
        <v>159</v>
      </c>
      <c r="D15" s="190">
        <f>D12*0.6</f>
        <v>21</v>
      </c>
      <c r="E15" s="191"/>
      <c r="F15" s="191">
        <f t="shared" si="0"/>
        <v>0</v>
      </c>
    </row>
    <row r="16" spans="1:10" ht="38.25">
      <c r="A16" s="180">
        <v>1.5</v>
      </c>
      <c r="B16" s="192" t="s">
        <v>163</v>
      </c>
      <c r="C16" s="182" t="s">
        <v>161</v>
      </c>
      <c r="D16" s="190">
        <f>D12*0.6*0.15</f>
        <v>3.15</v>
      </c>
      <c r="E16" s="191"/>
      <c r="F16" s="191">
        <f t="shared" si="0"/>
        <v>0</v>
      </c>
    </row>
    <row r="17" spans="1:8" ht="63.75">
      <c r="A17" s="180">
        <v>1.6</v>
      </c>
      <c r="B17" s="192" t="s">
        <v>164</v>
      </c>
      <c r="C17" s="182" t="s">
        <v>165</v>
      </c>
      <c r="D17" s="190">
        <f>D12</f>
        <v>35</v>
      </c>
      <c r="E17" s="191"/>
      <c r="F17" s="191">
        <f t="shared" si="0"/>
        <v>0</v>
      </c>
    </row>
    <row r="18" spans="1:8">
      <c r="A18" s="180"/>
      <c r="B18" s="185"/>
      <c r="C18" s="182"/>
      <c r="D18" s="190"/>
      <c r="E18" s="191"/>
      <c r="F18" s="191"/>
    </row>
    <row r="19" spans="1:8">
      <c r="A19" s="180"/>
      <c r="B19" s="185"/>
      <c r="C19" s="182"/>
      <c r="D19" s="190"/>
      <c r="E19" s="191"/>
      <c r="F19" s="191"/>
    </row>
    <row r="20" spans="1:8" ht="25.5">
      <c r="A20" s="184"/>
      <c r="B20" s="185"/>
      <c r="C20" s="184"/>
      <c r="D20" s="185"/>
      <c r="E20" s="193" t="s">
        <v>166</v>
      </c>
      <c r="F20" s="194">
        <f>SUM(F12:F19)</f>
        <v>0</v>
      </c>
    </row>
    <row r="21" spans="1:8">
      <c r="A21" s="180"/>
      <c r="B21" s="185"/>
      <c r="C21" s="182"/>
    </row>
    <row r="22" spans="1:8">
      <c r="A22" s="184"/>
      <c r="B22" s="185"/>
      <c r="C22" s="182"/>
      <c r="D22" s="195"/>
      <c r="E22" s="191"/>
      <c r="F22" s="191"/>
    </row>
    <row r="24" spans="1:8">
      <c r="A24" s="180"/>
      <c r="B24" s="189" t="s">
        <v>167</v>
      </c>
      <c r="C24" s="192"/>
      <c r="D24" s="192"/>
    </row>
    <row r="25" spans="1:8">
      <c r="A25" s="196"/>
      <c r="B25" s="197"/>
      <c r="C25" s="198"/>
      <c r="D25" s="198"/>
    </row>
    <row r="26" spans="1:8">
      <c r="A26" s="196"/>
      <c r="B26" s="185"/>
      <c r="C26" s="192"/>
      <c r="D26" s="192"/>
      <c r="E26" s="199"/>
      <c r="F26" s="200"/>
    </row>
    <row r="27" spans="1:8" ht="25.5">
      <c r="A27" s="201">
        <v>1</v>
      </c>
      <c r="B27" s="189" t="s">
        <v>168</v>
      </c>
      <c r="C27" s="192"/>
      <c r="D27" s="192"/>
      <c r="E27" s="199"/>
      <c r="F27" s="200">
        <f>F20</f>
        <v>0</v>
      </c>
    </row>
    <row r="28" spans="1:8">
      <c r="A28" s="201"/>
      <c r="B28" s="189"/>
      <c r="C28" s="192"/>
      <c r="D28" s="192"/>
      <c r="E28" s="199"/>
      <c r="F28" s="200"/>
    </row>
    <row r="29" spans="1:8">
      <c r="A29" s="202"/>
      <c r="B29" s="203"/>
      <c r="C29" s="204"/>
      <c r="D29" s="204"/>
      <c r="E29" s="205"/>
      <c r="F29" s="206"/>
      <c r="G29" s="207"/>
      <c r="H29" s="207"/>
    </row>
    <row r="30" spans="1:8">
      <c r="B30" s="189" t="s">
        <v>185</v>
      </c>
      <c r="C30" s="184"/>
      <c r="D30" s="184"/>
      <c r="E30" s="209"/>
      <c r="F30" s="210">
        <f>SUM(F26:F28)</f>
        <v>0</v>
      </c>
    </row>
    <row r="31" spans="1:8">
      <c r="A31" s="180"/>
      <c r="B31" s="211"/>
      <c r="C31" s="192"/>
      <c r="D31" s="192"/>
    </row>
    <row r="32" spans="1:8">
      <c r="A32" s="180"/>
      <c r="B32" s="211"/>
      <c r="C32" s="211"/>
      <c r="D32" s="192"/>
    </row>
    <row r="33" spans="1:4">
      <c r="A33" s="180"/>
      <c r="B33" s="211"/>
      <c r="C33" s="192"/>
      <c r="D33" s="192"/>
    </row>
    <row r="34" spans="1:4">
      <c r="A34" s="180"/>
      <c r="B34" s="208"/>
      <c r="C34" s="192"/>
      <c r="D34" s="192"/>
    </row>
    <row r="35" spans="1:4">
      <c r="A35" s="180"/>
      <c r="B35" s="185"/>
      <c r="C35" s="182"/>
    </row>
    <row r="36" spans="1:4">
      <c r="A36" s="180"/>
      <c r="B36" s="185"/>
      <c r="C36" s="182"/>
      <c r="D36" s="184"/>
    </row>
    <row r="37" spans="1:4">
      <c r="A37" s="180"/>
      <c r="B37" s="185"/>
      <c r="C37" s="182"/>
      <c r="D37" s="184"/>
    </row>
    <row r="38" spans="1:4">
      <c r="A38" s="180"/>
      <c r="B38" s="185"/>
      <c r="C38" s="182"/>
      <c r="D38" s="184"/>
    </row>
    <row r="39" spans="1:4">
      <c r="A39" s="180"/>
      <c r="B39" s="185"/>
      <c r="C39" s="182"/>
      <c r="D39" s="184"/>
    </row>
    <row r="40" spans="1:4">
      <c r="A40" s="180"/>
      <c r="B40" s="185"/>
      <c r="C40" s="182"/>
      <c r="D40" s="184"/>
    </row>
    <row r="41" spans="1:4">
      <c r="A41" s="180"/>
    </row>
  </sheetData>
  <sheetProtection selectLockedCells="1" selectUnlockedCells="1"/>
  <printOptions gridLines="1"/>
  <pageMargins left="1" right="0" top="0.95" bottom="0.75" header="0.51180555555555596" footer="0.3"/>
  <pageSetup paperSize="9" scale="87" firstPageNumber="0" orientation="portrait"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рекапитулар</vt:lpstr>
      <vt:lpstr>А-реконтрукција</vt:lpstr>
      <vt:lpstr>E-реконструцкија</vt:lpstr>
      <vt:lpstr>ВК-надворешни инст</vt:lpstr>
      <vt:lpstr>'E-реконструцкија'!Print_Area</vt:lpstr>
      <vt:lpstr>'А-реконтрукција'!Print_Area</vt:lpstr>
      <vt:lpstr>'ВК-надворешни инст'!Print_Area</vt:lpstr>
      <vt:lpstr>рекапитулар!Print_Area</vt:lpstr>
      <vt:lpstr>'E-реконструцкија'!Print_Titles</vt:lpstr>
      <vt:lpstr>'ВК-надворешни инст'!Print_Titles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W9</dc:creator>
  <cp:lastModifiedBy>Maja Lazarevska</cp:lastModifiedBy>
  <dcterms:created xsi:type="dcterms:W3CDTF">2023-05-11T13:53:05Z</dcterms:created>
  <dcterms:modified xsi:type="dcterms:W3CDTF">2023-12-15T09:52:49Z</dcterms:modified>
</cp:coreProperties>
</file>